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ehhorn_M\Desktop\"/>
    </mc:Choice>
  </mc:AlternateContent>
  <bookViews>
    <workbookView xWindow="0" yWindow="0" windowWidth="13650" windowHeight="13455"/>
  </bookViews>
  <sheets>
    <sheet name="Inhaltsverzeichnis" sheetId="3" r:id="rId1"/>
    <sheet name="Bevölkerung" sheetId="10" r:id="rId2"/>
    <sheet name="Sterbefälle" sheetId="2" r:id="rId3"/>
    <sheet name="Pflegebedürftige" sheetId="5" r:id="rId4"/>
    <sheet name="Bev.- und Pflegestatistik" sheetId="7" r:id="rId5"/>
    <sheet name="Sterbewahrscheinlichkeit (FARR)" sheetId="11" r:id="rId6"/>
    <sheet name="Tafel-M" sheetId="12" r:id="rId7"/>
    <sheet name="Tafel-W" sheetId="13" r:id="rId8"/>
  </sheets>
  <calcPr calcId="162913"/>
</workbook>
</file>

<file path=xl/calcChain.xml><?xml version="1.0" encoding="utf-8"?>
<calcChain xmlns="http://schemas.openxmlformats.org/spreadsheetml/2006/main">
  <c r="P9" i="13" l="1"/>
  <c r="K10" i="7" l="1"/>
  <c r="H4" i="12"/>
  <c r="P9" i="12"/>
  <c r="B3" i="5" l="1"/>
  <c r="B1" i="2" l="1"/>
  <c r="C4" i="7" l="1"/>
  <c r="T7" i="10" l="1"/>
  <c r="U26" i="10"/>
  <c r="U25" i="10"/>
  <c r="U24" i="10"/>
  <c r="U23" i="10"/>
  <c r="U22" i="10"/>
  <c r="U21" i="10"/>
  <c r="U20" i="10"/>
  <c r="U19" i="10"/>
  <c r="U18" i="10"/>
  <c r="U17" i="10"/>
  <c r="U16" i="10"/>
  <c r="U15" i="10"/>
  <c r="U14" i="10"/>
  <c r="U13" i="10"/>
  <c r="U12" i="10"/>
  <c r="U11" i="10"/>
  <c r="U10" i="10"/>
  <c r="U9" i="10"/>
  <c r="U8" i="10"/>
  <c r="U7" i="10"/>
  <c r="T26" i="10"/>
  <c r="T25" i="10"/>
  <c r="T24" i="10"/>
  <c r="T23" i="10"/>
  <c r="T22" i="10"/>
  <c r="T21" i="10"/>
  <c r="T20" i="10"/>
  <c r="T19" i="10"/>
  <c r="T18" i="10"/>
  <c r="T17" i="10"/>
  <c r="T16" i="10"/>
  <c r="T15" i="10"/>
  <c r="T14" i="10"/>
  <c r="T13" i="10"/>
  <c r="T12" i="10"/>
  <c r="T11" i="10"/>
  <c r="T10" i="10"/>
  <c r="T9" i="10"/>
  <c r="T8" i="10"/>
  <c r="P8" i="10"/>
  <c r="P7" i="10"/>
  <c r="B9" i="7"/>
  <c r="L7" i="10"/>
  <c r="J36" i="2" l="1"/>
  <c r="J19" i="2"/>
  <c r="P24" i="10"/>
  <c r="M94" i="10"/>
  <c r="L94" i="10"/>
  <c r="O5" i="10"/>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B23" i="13" l="1"/>
  <c r="B23" i="12" l="1"/>
  <c r="P14" i="10" l="1"/>
  <c r="P13" i="10" l="1"/>
  <c r="P9" i="10"/>
  <c r="E1" i="2" l="1"/>
  <c r="O38" i="2" l="1"/>
  <c r="N38" i="2"/>
  <c r="M38" i="2"/>
  <c r="L38" i="2"/>
  <c r="K38" i="2"/>
  <c r="J38" i="2"/>
  <c r="O37" i="2"/>
  <c r="N37" i="2"/>
  <c r="M37" i="2"/>
  <c r="L37" i="2"/>
  <c r="K37" i="2"/>
  <c r="J37" i="2"/>
  <c r="O36" i="2"/>
  <c r="N36" i="2"/>
  <c r="M36" i="2"/>
  <c r="L36" i="2"/>
  <c r="K36" i="2"/>
  <c r="O35" i="2"/>
  <c r="N35" i="2"/>
  <c r="M35" i="2"/>
  <c r="L35" i="2"/>
  <c r="K35" i="2"/>
  <c r="J35" i="2"/>
  <c r="O34" i="2"/>
  <c r="N34" i="2"/>
  <c r="M34" i="2"/>
  <c r="L34" i="2"/>
  <c r="K34" i="2"/>
  <c r="J34" i="2"/>
  <c r="O33" i="2"/>
  <c r="N33" i="2"/>
  <c r="M33" i="2"/>
  <c r="L33" i="2"/>
  <c r="K33" i="2"/>
  <c r="J33" i="2"/>
  <c r="O32" i="2"/>
  <c r="N32" i="2"/>
  <c r="M32" i="2"/>
  <c r="L32" i="2"/>
  <c r="K32" i="2"/>
  <c r="J32" i="2"/>
  <c r="O31" i="2"/>
  <c r="N31" i="2"/>
  <c r="M31" i="2"/>
  <c r="L31" i="2"/>
  <c r="K31" i="2"/>
  <c r="J31" i="2"/>
  <c r="O30" i="2"/>
  <c r="N30" i="2"/>
  <c r="M30" i="2"/>
  <c r="L30" i="2"/>
  <c r="K30" i="2"/>
  <c r="J30" i="2"/>
  <c r="O29" i="2"/>
  <c r="N29" i="2"/>
  <c r="M29" i="2"/>
  <c r="L29" i="2"/>
  <c r="K29" i="2"/>
  <c r="J29" i="2"/>
  <c r="O28" i="2"/>
  <c r="N28" i="2"/>
  <c r="M28" i="2"/>
  <c r="L28" i="2"/>
  <c r="K28" i="2"/>
  <c r="J28" i="2"/>
  <c r="O27" i="2"/>
  <c r="N27" i="2"/>
  <c r="M27" i="2"/>
  <c r="L27" i="2"/>
  <c r="K27" i="2"/>
  <c r="J27" i="2"/>
  <c r="O26" i="2"/>
  <c r="N26" i="2"/>
  <c r="M26" i="2"/>
  <c r="L26" i="2"/>
  <c r="K26" i="2"/>
  <c r="E16" i="7" s="1"/>
  <c r="J26" i="2"/>
  <c r="O25" i="2"/>
  <c r="N25" i="2"/>
  <c r="M25" i="2"/>
  <c r="L25" i="2"/>
  <c r="K25" i="2"/>
  <c r="J25" i="2"/>
  <c r="O24" i="2"/>
  <c r="N24" i="2"/>
  <c r="M24" i="2"/>
  <c r="L24" i="2"/>
  <c r="K24" i="2"/>
  <c r="J24" i="2"/>
  <c r="O23" i="2"/>
  <c r="N23" i="2"/>
  <c r="M23" i="2"/>
  <c r="L23" i="2"/>
  <c r="K23" i="2"/>
  <c r="J23" i="2"/>
  <c r="O22" i="2"/>
  <c r="N22" i="2"/>
  <c r="M22" i="2"/>
  <c r="L22" i="2"/>
  <c r="K22" i="2"/>
  <c r="J22" i="2"/>
  <c r="O21" i="2"/>
  <c r="N21" i="2"/>
  <c r="M21" i="2"/>
  <c r="L21" i="2"/>
  <c r="K21" i="2"/>
  <c r="J21" i="2"/>
  <c r="O20" i="2"/>
  <c r="N20" i="2"/>
  <c r="M20" i="2"/>
  <c r="L20" i="2"/>
  <c r="K20" i="2"/>
  <c r="J20" i="2"/>
  <c r="O19" i="2"/>
  <c r="N19" i="2"/>
  <c r="M19" i="2"/>
  <c r="L19" i="2"/>
  <c r="D9" i="7" s="1"/>
  <c r="K19" i="2"/>
  <c r="E25" i="7" l="1"/>
  <c r="E10" i="7"/>
  <c r="E14" i="7"/>
  <c r="E22" i="7"/>
  <c r="D26" i="7"/>
  <c r="D12" i="7"/>
  <c r="D16" i="7"/>
  <c r="D20" i="7"/>
  <c r="D24" i="7"/>
  <c r="E28" i="7"/>
  <c r="E24" i="7"/>
  <c r="D27" i="7"/>
  <c r="D11" i="7"/>
  <c r="E27" i="7"/>
  <c r="E11" i="7"/>
  <c r="E15" i="7"/>
  <c r="E19" i="7"/>
  <c r="E23" i="7"/>
  <c r="E12" i="7"/>
  <c r="E20" i="7"/>
  <c r="D15" i="7"/>
  <c r="D19" i="7"/>
  <c r="D23" i="7"/>
  <c r="D14" i="7"/>
  <c r="D18" i="7"/>
  <c r="D22" i="7"/>
  <c r="E26" i="7"/>
  <c r="D10" i="7"/>
  <c r="E18" i="7"/>
  <c r="D13" i="7"/>
  <c r="D17" i="7"/>
  <c r="D21" i="7"/>
  <c r="D25" i="7"/>
  <c r="E9" i="7"/>
  <c r="E13" i="7"/>
  <c r="E17" i="7"/>
  <c r="E21" i="7"/>
  <c r="D28" i="7"/>
  <c r="B5" i="11"/>
  <c r="B4" i="12" s="1"/>
  <c r="H9" i="7"/>
  <c r="J9" i="7" s="1"/>
  <c r="I9" i="7"/>
  <c r="K9" i="7" s="1"/>
  <c r="H4" i="13" s="1"/>
  <c r="D4" i="12" l="1"/>
  <c r="C5" i="12"/>
  <c r="A3" i="5"/>
  <c r="A2" i="10"/>
  <c r="Q25" i="10"/>
  <c r="C27" i="7" s="1"/>
  <c r="C23" i="11" s="1"/>
  <c r="B22" i="13" s="1"/>
  <c r="P25" i="10"/>
  <c r="B27" i="7" s="1"/>
  <c r="B23" i="11" s="1"/>
  <c r="B22" i="12" s="1"/>
  <c r="Q24" i="10"/>
  <c r="C26" i="7" s="1"/>
  <c r="C22" i="11" s="1"/>
  <c r="B21" i="13" s="1"/>
  <c r="B26" i="7"/>
  <c r="B22" i="11" s="1"/>
  <c r="B21" i="12" s="1"/>
  <c r="P12" i="10"/>
  <c r="B14" i="7" s="1"/>
  <c r="B10" i="11" s="1"/>
  <c r="B9" i="12" s="1"/>
  <c r="Q26" i="10"/>
  <c r="C28" i="7" s="1"/>
  <c r="P26" i="10"/>
  <c r="B28" i="7" s="1"/>
  <c r="E4" i="12" l="1"/>
  <c r="I4" i="12" s="1"/>
  <c r="Q18" i="10"/>
  <c r="C20" i="7" s="1"/>
  <c r="C16" i="11" s="1"/>
  <c r="B15" i="13" s="1"/>
  <c r="Q17" i="10"/>
  <c r="C19" i="7" s="1"/>
  <c r="C15" i="11" s="1"/>
  <c r="B14" i="13" s="1"/>
  <c r="Q11" i="10"/>
  <c r="C13" i="7" s="1"/>
  <c r="C9" i="11" s="1"/>
  <c r="B8" i="13" s="1"/>
  <c r="Q19" i="10"/>
  <c r="C21" i="7" s="1"/>
  <c r="C17" i="11" s="1"/>
  <c r="B16" i="13" s="1"/>
  <c r="P11" i="10"/>
  <c r="B13" i="7" s="1"/>
  <c r="B9" i="11" s="1"/>
  <c r="B8" i="12" s="1"/>
  <c r="B15" i="7"/>
  <c r="B11" i="11" s="1"/>
  <c r="B10" i="12" s="1"/>
  <c r="B16" i="7"/>
  <c r="B12" i="11" s="1"/>
  <c r="B11" i="12" s="1"/>
  <c r="P17" i="10"/>
  <c r="B19" i="7" s="1"/>
  <c r="B15" i="11" s="1"/>
  <c r="B14" i="12" s="1"/>
  <c r="P18" i="10"/>
  <c r="B20" i="7" s="1"/>
  <c r="B16" i="11" s="1"/>
  <c r="B15" i="12" s="1"/>
  <c r="P19" i="10"/>
  <c r="B21" i="7" s="1"/>
  <c r="B17" i="11" s="1"/>
  <c r="B16" i="12" s="1"/>
  <c r="P21" i="10"/>
  <c r="B23" i="7" s="1"/>
  <c r="B19" i="11" s="1"/>
  <c r="B18" i="12" s="1"/>
  <c r="P22" i="10"/>
  <c r="B24" i="7" s="1"/>
  <c r="B20" i="11" s="1"/>
  <c r="B19" i="12" s="1"/>
  <c r="P23" i="10"/>
  <c r="B25" i="7" s="1"/>
  <c r="B21" i="11" s="1"/>
  <c r="B20" i="12" s="1"/>
  <c r="Q12" i="10"/>
  <c r="C14" i="7" s="1"/>
  <c r="C10" i="11" s="1"/>
  <c r="B9" i="13" s="1"/>
  <c r="Q13" i="10"/>
  <c r="C15" i="7" s="1"/>
  <c r="C11" i="11" s="1"/>
  <c r="B10" i="13" s="1"/>
  <c r="Q14" i="10"/>
  <c r="C16" i="7" s="1"/>
  <c r="C12" i="11" s="1"/>
  <c r="B11" i="13" s="1"/>
  <c r="Q15" i="10"/>
  <c r="C17" i="7" s="1"/>
  <c r="C13" i="11" s="1"/>
  <c r="B12" i="13" s="1"/>
  <c r="Q16" i="10"/>
  <c r="C18" i="7" s="1"/>
  <c r="C14" i="11" s="1"/>
  <c r="B13" i="13" s="1"/>
  <c r="Q20" i="10"/>
  <c r="C22" i="7" s="1"/>
  <c r="C18" i="11" s="1"/>
  <c r="B17" i="13" s="1"/>
  <c r="Q21" i="10"/>
  <c r="C23" i="7" s="1"/>
  <c r="C19" i="11" s="1"/>
  <c r="B18" i="13" s="1"/>
  <c r="Q22" i="10"/>
  <c r="C24" i="7" s="1"/>
  <c r="C20" i="11" s="1"/>
  <c r="B19" i="13" s="1"/>
  <c r="Q23" i="10"/>
  <c r="C25" i="7" s="1"/>
  <c r="C21" i="11" s="1"/>
  <c r="B20" i="13" s="1"/>
  <c r="Q9" i="10"/>
  <c r="C11" i="7" s="1"/>
  <c r="C7" i="11" s="1"/>
  <c r="B6" i="13" s="1"/>
  <c r="P15" i="10"/>
  <c r="B17" i="7" s="1"/>
  <c r="B13" i="11" s="1"/>
  <c r="B12" i="12" s="1"/>
  <c r="Q10" i="10"/>
  <c r="C12" i="7" s="1"/>
  <c r="C8" i="11" s="1"/>
  <c r="B7" i="13" s="1"/>
  <c r="P16" i="10"/>
  <c r="B18" i="7" s="1"/>
  <c r="B14" i="11" s="1"/>
  <c r="B13" i="12" s="1"/>
  <c r="P20" i="10"/>
  <c r="B22" i="7" s="1"/>
  <c r="B18" i="11" s="1"/>
  <c r="B17" i="12" s="1"/>
  <c r="B10" i="7"/>
  <c r="B6" i="11" s="1"/>
  <c r="B5" i="12" s="1"/>
  <c r="Q8" i="10"/>
  <c r="C10" i="7" s="1"/>
  <c r="C6" i="11" s="1"/>
  <c r="B5" i="13" s="1"/>
  <c r="B11" i="7"/>
  <c r="B7" i="11" s="1"/>
  <c r="B6" i="12" s="1"/>
  <c r="P10" i="10"/>
  <c r="B12" i="7" s="1"/>
  <c r="B8" i="11" s="1"/>
  <c r="B7" i="12" s="1"/>
  <c r="Q7" i="10"/>
  <c r="C9" i="7" s="1"/>
  <c r="C5" i="11" s="1"/>
  <c r="I28" i="7"/>
  <c r="I10" i="7"/>
  <c r="I11" i="7"/>
  <c r="K11" i="7" s="1"/>
  <c r="I12" i="7"/>
  <c r="K12" i="7" s="1"/>
  <c r="I13" i="7"/>
  <c r="I14" i="7"/>
  <c r="I15" i="7"/>
  <c r="I16" i="7"/>
  <c r="I17" i="7"/>
  <c r="I18" i="7"/>
  <c r="I19" i="7"/>
  <c r="K19" i="7" s="1"/>
  <c r="I20" i="7"/>
  <c r="I21" i="7"/>
  <c r="I22" i="7"/>
  <c r="I23" i="7"/>
  <c r="I24" i="7"/>
  <c r="I25" i="7"/>
  <c r="K25" i="7" s="1"/>
  <c r="I26" i="7"/>
  <c r="I27" i="7"/>
  <c r="H28" i="7"/>
  <c r="J28" i="7" s="1"/>
  <c r="H10" i="7"/>
  <c r="J10" i="7" s="1"/>
  <c r="H11" i="7"/>
  <c r="J11" i="7" s="1"/>
  <c r="H12" i="7"/>
  <c r="J12" i="7" s="1"/>
  <c r="H13" i="7"/>
  <c r="H14" i="7"/>
  <c r="J14" i="7" s="1"/>
  <c r="H15" i="7"/>
  <c r="J15" i="7" s="1"/>
  <c r="H16" i="7"/>
  <c r="J16" i="7" s="1"/>
  <c r="H17" i="7"/>
  <c r="J17" i="7" s="1"/>
  <c r="H18" i="7"/>
  <c r="J18" i="7" s="1"/>
  <c r="H19" i="7"/>
  <c r="J19" i="7" s="1"/>
  <c r="H20" i="7"/>
  <c r="J20" i="7" s="1"/>
  <c r="H21" i="7"/>
  <c r="J21" i="7" s="1"/>
  <c r="H22" i="7"/>
  <c r="J22" i="7" s="1"/>
  <c r="H23" i="7"/>
  <c r="J23" i="7" s="1"/>
  <c r="H24" i="7"/>
  <c r="J24" i="7" s="1"/>
  <c r="H25" i="7"/>
  <c r="J25" i="7" s="1"/>
  <c r="H26" i="7"/>
  <c r="J26" i="7" s="1"/>
  <c r="H27" i="7"/>
  <c r="C3" i="7"/>
  <c r="C2" i="7"/>
  <c r="K15" i="7" l="1"/>
  <c r="H10" i="13" s="1"/>
  <c r="K22" i="7"/>
  <c r="H17" i="13" s="1"/>
  <c r="K14" i="7"/>
  <c r="H9" i="13" s="1"/>
  <c r="K21" i="7"/>
  <c r="H16" i="13" s="1"/>
  <c r="K13" i="7"/>
  <c r="H8" i="13" s="1"/>
  <c r="K20" i="7"/>
  <c r="H15" i="13" s="1"/>
  <c r="K23" i="7"/>
  <c r="H18" i="13" s="1"/>
  <c r="K27" i="7"/>
  <c r="H22" i="13" s="1"/>
  <c r="K26" i="7"/>
  <c r="H21" i="13" s="1"/>
  <c r="K18" i="7"/>
  <c r="H13" i="13" s="1"/>
  <c r="J27" i="7"/>
  <c r="H22" i="12" s="1"/>
  <c r="K17" i="7"/>
  <c r="H12" i="13" s="1"/>
  <c r="K28" i="7"/>
  <c r="H23" i="13" s="1"/>
  <c r="J13" i="7"/>
  <c r="H8" i="12" s="1"/>
  <c r="K24" i="7"/>
  <c r="H19" i="13" s="1"/>
  <c r="K16" i="7"/>
  <c r="H11" i="13" s="1"/>
  <c r="H6" i="13"/>
  <c r="H5" i="13"/>
  <c r="B4" i="13"/>
  <c r="H7" i="13"/>
  <c r="H13" i="12"/>
  <c r="H14" i="13"/>
  <c r="H20" i="13"/>
  <c r="D5" i="12"/>
  <c r="C6" i="12"/>
  <c r="H15" i="12"/>
  <c r="H7" i="12"/>
  <c r="H6" i="12"/>
  <c r="H16" i="12"/>
  <c r="H14" i="12"/>
  <c r="H21" i="12"/>
  <c r="H19" i="12"/>
  <c r="H5" i="12"/>
  <c r="H20" i="12"/>
  <c r="H12" i="12"/>
  <c r="H23" i="12"/>
  <c r="H11" i="12"/>
  <c r="H18" i="12"/>
  <c r="H10" i="12"/>
  <c r="H17" i="12"/>
  <c r="H9" i="12"/>
  <c r="E5" i="12" l="1"/>
  <c r="C5" i="13"/>
  <c r="D4" i="13"/>
  <c r="C7" i="12"/>
  <c r="D6" i="12"/>
  <c r="E4" i="13" l="1"/>
  <c r="E6" i="12"/>
  <c r="I6" i="12" s="1"/>
  <c r="I5" i="12"/>
  <c r="C6" i="13"/>
  <c r="D5" i="13"/>
  <c r="C8" i="12"/>
  <c r="C9" i="12" s="1"/>
  <c r="D7" i="12"/>
  <c r="I4" i="13" l="1"/>
  <c r="E5" i="13"/>
  <c r="I5" i="13" s="1"/>
  <c r="D8" i="12"/>
  <c r="E7" i="12"/>
  <c r="I7" i="12" s="1"/>
  <c r="C7" i="13"/>
  <c r="D6" i="13"/>
  <c r="E8" i="12"/>
  <c r="C10" i="12"/>
  <c r="D9" i="12"/>
  <c r="C8" i="13" l="1"/>
  <c r="C9" i="13" s="1"/>
  <c r="C10" i="13" s="1"/>
  <c r="E6" i="13"/>
  <c r="I6" i="13" s="1"/>
  <c r="D7" i="13"/>
  <c r="E9" i="12"/>
  <c r="C11" i="12"/>
  <c r="D10" i="12"/>
  <c r="I8" i="12"/>
  <c r="D9" i="13" l="1"/>
  <c r="E9" i="13" s="1"/>
  <c r="D8" i="13"/>
  <c r="E8" i="13" s="1"/>
  <c r="E7" i="13"/>
  <c r="E10" i="12"/>
  <c r="C12" i="12"/>
  <c r="D11" i="12"/>
  <c r="I9" i="12"/>
  <c r="C11" i="13"/>
  <c r="D10" i="13"/>
  <c r="I8" i="13"/>
  <c r="I7" i="13" l="1"/>
  <c r="C12" i="13"/>
  <c r="C13" i="13" s="1"/>
  <c r="E10" i="13"/>
  <c r="D11" i="13"/>
  <c r="I9" i="13"/>
  <c r="E11" i="12"/>
  <c r="C13" i="12"/>
  <c r="D12" i="12"/>
  <c r="I10" i="12"/>
  <c r="I11" i="12" l="1"/>
  <c r="E12" i="12"/>
  <c r="C14" i="12"/>
  <c r="D13" i="12"/>
  <c r="I10" i="13"/>
  <c r="E11" i="13"/>
  <c r="D12" i="13"/>
  <c r="E13" i="12" l="1"/>
  <c r="I11" i="13"/>
  <c r="C15" i="12"/>
  <c r="C16" i="12" s="1"/>
  <c r="D14" i="12"/>
  <c r="I12" i="12"/>
  <c r="E12" i="13"/>
  <c r="C14" i="13"/>
  <c r="D13" i="13"/>
  <c r="E14" i="12" l="1"/>
  <c r="D15" i="12"/>
  <c r="I13" i="12"/>
  <c r="C15" i="13"/>
  <c r="E13" i="13"/>
  <c r="D14" i="13"/>
  <c r="I12" i="13"/>
  <c r="E15" i="12" l="1"/>
  <c r="C17" i="12"/>
  <c r="D16" i="12"/>
  <c r="I14" i="12"/>
  <c r="E14" i="13"/>
  <c r="C16" i="13"/>
  <c r="D15" i="13"/>
  <c r="I13" i="13"/>
  <c r="C17" i="13" l="1"/>
  <c r="E15" i="13"/>
  <c r="D16" i="13"/>
  <c r="I14" i="13"/>
  <c r="E16" i="12"/>
  <c r="C18" i="12"/>
  <c r="D17" i="12"/>
  <c r="I15" i="12"/>
  <c r="I15" i="13" l="1"/>
  <c r="E17" i="12"/>
  <c r="C19" i="12"/>
  <c r="D18" i="12"/>
  <c r="I16" i="12"/>
  <c r="C18" i="13"/>
  <c r="E16" i="13"/>
  <c r="D17" i="13"/>
  <c r="E18" i="12" l="1"/>
  <c r="C20" i="12"/>
  <c r="D19" i="12"/>
  <c r="I17" i="12"/>
  <c r="I16" i="13"/>
  <c r="E17" i="13"/>
  <c r="C19" i="13"/>
  <c r="D18" i="13"/>
  <c r="I17" i="13" l="1"/>
  <c r="E19" i="12"/>
  <c r="C21" i="12"/>
  <c r="D20" i="12"/>
  <c r="C20" i="13"/>
  <c r="E18" i="13"/>
  <c r="D19" i="13"/>
  <c r="I18" i="12"/>
  <c r="I18" i="13" l="1"/>
  <c r="E19" i="13"/>
  <c r="C21" i="13"/>
  <c r="C22" i="13" s="1"/>
  <c r="C23" i="13" s="1"/>
  <c r="D20" i="13"/>
  <c r="E20" i="12"/>
  <c r="C22" i="12"/>
  <c r="D21" i="12"/>
  <c r="I19" i="12"/>
  <c r="E20" i="13" l="1"/>
  <c r="D21" i="13"/>
  <c r="I19" i="13"/>
  <c r="C23" i="12"/>
  <c r="E21" i="12"/>
  <c r="D22" i="12"/>
  <c r="I20" i="12"/>
  <c r="E22" i="12" l="1"/>
  <c r="D23" i="12"/>
  <c r="E23" i="12" s="1"/>
  <c r="E21" i="13"/>
  <c r="D22" i="13"/>
  <c r="I21" i="12"/>
  <c r="I20" i="13"/>
  <c r="F4" i="12" l="1"/>
  <c r="F5" i="12"/>
  <c r="G5" i="12" s="1"/>
  <c r="F23" i="12"/>
  <c r="G23" i="12" s="1"/>
  <c r="G4" i="12"/>
  <c r="E22" i="13"/>
  <c r="D23" i="13"/>
  <c r="E23" i="13" s="1"/>
  <c r="F4" i="13" s="1"/>
  <c r="I23" i="12"/>
  <c r="F6" i="12"/>
  <c r="G6" i="12" s="1"/>
  <c r="F7" i="12"/>
  <c r="G7" i="12" s="1"/>
  <c r="F10" i="12"/>
  <c r="G10" i="12" s="1"/>
  <c r="F9" i="12"/>
  <c r="G9" i="12" s="1"/>
  <c r="F11" i="12"/>
  <c r="G11" i="12" s="1"/>
  <c r="F13" i="12"/>
  <c r="G13" i="12" s="1"/>
  <c r="F12" i="12"/>
  <c r="G12" i="12" s="1"/>
  <c r="F17" i="12"/>
  <c r="G17" i="12" s="1"/>
  <c r="I21" i="13"/>
  <c r="F19" i="12"/>
  <c r="G19" i="12" s="1"/>
  <c r="I22" i="12"/>
  <c r="F22" i="12"/>
  <c r="G22" i="12" s="1"/>
  <c r="F20" i="12"/>
  <c r="G20" i="12" s="1"/>
  <c r="J4" i="12" l="1"/>
  <c r="F5" i="13"/>
  <c r="G5" i="13" s="1"/>
  <c r="F6" i="13"/>
  <c r="G6" i="13" s="1"/>
  <c r="F16" i="13"/>
  <c r="G16" i="13" s="1"/>
  <c r="G4" i="13"/>
  <c r="F23" i="13"/>
  <c r="G23" i="13" s="1"/>
  <c r="F22" i="13"/>
  <c r="G22" i="13" s="1"/>
  <c r="F18" i="13"/>
  <c r="G18" i="13" s="1"/>
  <c r="F17" i="13"/>
  <c r="G17" i="13" s="1"/>
  <c r="F21" i="13"/>
  <c r="G21" i="13" s="1"/>
  <c r="F12" i="13"/>
  <c r="G12" i="13" s="1"/>
  <c r="F19" i="13"/>
  <c r="G19" i="13" s="1"/>
  <c r="F21" i="12"/>
  <c r="G21" i="12" s="1"/>
  <c r="F15" i="12"/>
  <c r="G15" i="12" s="1"/>
  <c r="F8" i="12"/>
  <c r="G8" i="12" s="1"/>
  <c r="F18" i="12"/>
  <c r="G18" i="12" s="1"/>
  <c r="F14" i="12"/>
  <c r="G14" i="12" s="1"/>
  <c r="F16" i="12"/>
  <c r="G16" i="12" s="1"/>
  <c r="I22" i="13"/>
  <c r="F20" i="13"/>
  <c r="G20" i="13" s="1"/>
  <c r="I23" i="13"/>
  <c r="F7" i="13"/>
  <c r="G7" i="13" s="1"/>
  <c r="F8" i="13"/>
  <c r="G8" i="13" s="1"/>
  <c r="F9" i="13"/>
  <c r="G9" i="13" s="1"/>
  <c r="F10" i="13"/>
  <c r="G10" i="13" s="1"/>
  <c r="F13" i="13"/>
  <c r="G13" i="13" s="1"/>
  <c r="F11" i="13"/>
  <c r="G11" i="13" s="1"/>
  <c r="F15" i="13"/>
  <c r="G15" i="13" s="1"/>
  <c r="F14" i="13"/>
  <c r="G14" i="13" s="1"/>
  <c r="K4" i="12" l="1"/>
  <c r="L4" i="12" s="1"/>
  <c r="J5" i="12"/>
  <c r="J6" i="12" s="1"/>
  <c r="J4" i="13"/>
  <c r="K4" i="13" s="1"/>
  <c r="K5" i="12"/>
  <c r="L5" i="12" s="1"/>
  <c r="J7" i="12" l="1"/>
  <c r="J5" i="13"/>
  <c r="L4" i="13"/>
  <c r="K6" i="12" l="1"/>
  <c r="L6" i="12" s="1"/>
  <c r="J8" i="12"/>
  <c r="K7" i="12"/>
  <c r="L7" i="12" s="1"/>
  <c r="K5" i="13"/>
  <c r="L5" i="13" s="1"/>
  <c r="J6" i="13"/>
  <c r="J7" i="13" l="1"/>
  <c r="K6" i="13"/>
  <c r="L6" i="13" s="1"/>
  <c r="J9" i="12"/>
  <c r="K8" i="12"/>
  <c r="L8" i="12" s="1"/>
  <c r="J10" i="12" l="1"/>
  <c r="K9" i="12"/>
  <c r="L9" i="12" s="1"/>
  <c r="J8" i="13"/>
  <c r="K7" i="13"/>
  <c r="L7" i="13" s="1"/>
  <c r="J9" i="13" l="1"/>
  <c r="K8" i="13"/>
  <c r="L8" i="13" s="1"/>
  <c r="J11" i="12"/>
  <c r="K10" i="12"/>
  <c r="L10" i="12" s="1"/>
  <c r="J12" i="12" l="1"/>
  <c r="K11" i="12"/>
  <c r="L11" i="12" s="1"/>
  <c r="J10" i="13"/>
  <c r="K9" i="13"/>
  <c r="L9" i="13" s="1"/>
  <c r="K10" i="13" l="1"/>
  <c r="L10" i="13" s="1"/>
  <c r="J11" i="13"/>
  <c r="K12" i="12"/>
  <c r="L12" i="12" s="1"/>
  <c r="J13" i="12"/>
  <c r="K13" i="12" l="1"/>
  <c r="L13" i="12" s="1"/>
  <c r="J14" i="12"/>
  <c r="J12" i="13"/>
  <c r="K11" i="13"/>
  <c r="L11" i="13" s="1"/>
  <c r="J13" i="13" l="1"/>
  <c r="K12" i="13"/>
  <c r="L12" i="13" s="1"/>
  <c r="J15" i="12"/>
  <c r="K14" i="12"/>
  <c r="L14" i="12" s="1"/>
  <c r="K15" i="12" l="1"/>
  <c r="L15" i="12" s="1"/>
  <c r="J16" i="12"/>
  <c r="J14" i="13"/>
  <c r="K13" i="13"/>
  <c r="L13" i="13" s="1"/>
  <c r="J15" i="13" l="1"/>
  <c r="K14" i="13"/>
  <c r="L14" i="13" s="1"/>
  <c r="J17" i="12"/>
  <c r="K16" i="12"/>
  <c r="L16" i="12" s="1"/>
  <c r="J18" i="12" l="1"/>
  <c r="K17" i="12"/>
  <c r="L17" i="12" s="1"/>
  <c r="K15" i="13"/>
  <c r="L15" i="13" s="1"/>
  <c r="J16" i="13"/>
  <c r="J17" i="13" l="1"/>
  <c r="K16" i="13"/>
  <c r="L16" i="13" s="1"/>
  <c r="K18" i="12"/>
  <c r="L18" i="12" s="1"/>
  <c r="J19" i="12"/>
  <c r="J20" i="12" l="1"/>
  <c r="K19" i="12"/>
  <c r="L19" i="12" s="1"/>
  <c r="J18" i="13"/>
  <c r="K17" i="13"/>
  <c r="L17" i="13" s="1"/>
  <c r="K18" i="13" l="1"/>
  <c r="L18" i="13" s="1"/>
  <c r="J19" i="13"/>
  <c r="K20" i="12"/>
  <c r="L20" i="12" s="1"/>
  <c r="J21" i="12"/>
  <c r="J22" i="12" l="1"/>
  <c r="K21" i="12"/>
  <c r="L21" i="12" s="1"/>
  <c r="J20" i="13"/>
  <c r="K19" i="13"/>
  <c r="L19" i="13" s="1"/>
  <c r="J21" i="13" l="1"/>
  <c r="K20" i="13"/>
  <c r="L20" i="13" s="1"/>
  <c r="J23" i="12"/>
  <c r="K23" i="12" s="1"/>
  <c r="L23" i="12" s="1"/>
  <c r="K22" i="12"/>
  <c r="L22" i="12" s="1"/>
  <c r="J22" i="13" l="1"/>
  <c r="K21" i="13"/>
  <c r="L21" i="13" s="1"/>
  <c r="J23" i="13" l="1"/>
  <c r="K23" i="13" s="1"/>
  <c r="L23" i="13" s="1"/>
  <c r="K22" i="13"/>
  <c r="L22" i="13" s="1"/>
</calcChain>
</file>

<file path=xl/sharedStrings.xml><?xml version="1.0" encoding="utf-8"?>
<sst xmlns="http://schemas.openxmlformats.org/spreadsheetml/2006/main" count="782" uniqueCount="289">
  <si>
    <t>Bayern</t>
  </si>
  <si>
    <t>Männer</t>
  </si>
  <si>
    <t>Frauen</t>
  </si>
  <si>
    <t>unter 5</t>
  </si>
  <si>
    <t>5 bis unter 10</t>
  </si>
  <si>
    <t>10 bis unter 15</t>
  </si>
  <si>
    <t>15 bis unter 20</t>
  </si>
  <si>
    <t>20 bis unter 25</t>
  </si>
  <si>
    <t>25 bis unter 30</t>
  </si>
  <si>
    <t>30 bis unter 35</t>
  </si>
  <si>
    <t>35 bis unter 40</t>
  </si>
  <si>
    <t>40 bis unter 45</t>
  </si>
  <si>
    <t>45 bis unter 50</t>
  </si>
  <si>
    <t>50 bis unter 55</t>
  </si>
  <si>
    <t>55 bis unter 60</t>
  </si>
  <si>
    <t>60 bis unter 65</t>
  </si>
  <si>
    <t>65 bis unter 70</t>
  </si>
  <si>
    <t>70 bis unter 75</t>
  </si>
  <si>
    <t>75 bis unter 80</t>
  </si>
  <si>
    <t>80 bis unter 85</t>
  </si>
  <si>
    <t>85 bis unter 90</t>
  </si>
  <si>
    <t>90 bis unter 95</t>
  </si>
  <si>
    <t>95 und mehr</t>
  </si>
  <si>
    <t>Genesis online "Gestorbene: Bayern, Geschlecht, Alterjahre, Jahr"</t>
  </si>
  <si>
    <t>Hinweis:</t>
  </si>
  <si>
    <t>Datenquelle: Bayerisches Landesamt für Statistik</t>
  </si>
  <si>
    <t>Landesebene:</t>
  </si>
  <si>
    <t>Kreisebene:</t>
  </si>
  <si>
    <t>direkte Anfrage beim Landesamt für Statistik.
Daten können nicht online abgerufen werden</t>
  </si>
  <si>
    <t>Landesebene</t>
  </si>
  <si>
    <t>Insgesamt</t>
  </si>
  <si>
    <t>100 oder älter</t>
  </si>
  <si>
    <t>unter 5 Jahre</t>
  </si>
  <si>
    <t>95 bis unter 100 Jahre</t>
  </si>
  <si>
    <t>Überlebende</t>
  </si>
  <si>
    <t>Alter</t>
  </si>
  <si>
    <t>Kalenderjahr Pflegedaten</t>
  </si>
  <si>
    <t>Bayern bzw. Kreis</t>
  </si>
  <si>
    <t xml:space="preserve">Bevölkerungsstatistik </t>
  </si>
  <si>
    <t>absolut</t>
  </si>
  <si>
    <t>von:</t>
  </si>
  <si>
    <t>Pflegefälle: Es gehen die Leistungsempfänger insgesamt (alle Pflegegrade) ein</t>
  </si>
  <si>
    <t>wird automatisch berechnet</t>
  </si>
  <si>
    <r>
      <t xml:space="preserve">Beschriftung </t>
    </r>
    <r>
      <rPr>
        <i/>
        <sz val="12"/>
        <rFont val="Arial"/>
        <family val="2"/>
      </rPr>
      <t>(bitte eintragen)</t>
    </r>
  </si>
  <si>
    <t>Altersjahre (unter 1 bis 85, 90, 95 oder älter)</t>
  </si>
  <si>
    <t>unter 1</t>
  </si>
  <si>
    <t>1 bis unter 2</t>
  </si>
  <si>
    <t>2 bis unter 3</t>
  </si>
  <si>
    <t>3 bis unter 4</t>
  </si>
  <si>
    <t>4 bis unter 5</t>
  </si>
  <si>
    <t>5 bis unter 6</t>
  </si>
  <si>
    <t>6 bis unter 7</t>
  </si>
  <si>
    <t>7 bis unter 8</t>
  </si>
  <si>
    <t>8 bis unter 9</t>
  </si>
  <si>
    <t>9 bis unter 10</t>
  </si>
  <si>
    <t>10 bis unter 11</t>
  </si>
  <si>
    <t>11 bis unter 12</t>
  </si>
  <si>
    <t>12 bis unter 13</t>
  </si>
  <si>
    <t>13 bis unter 14</t>
  </si>
  <si>
    <t>14 bis unter 15</t>
  </si>
  <si>
    <t>15 bis unter 16</t>
  </si>
  <si>
    <t>16 bis unter 17</t>
  </si>
  <si>
    <t>17 bis unter 18</t>
  </si>
  <si>
    <t>18 bis unter 19</t>
  </si>
  <si>
    <t>19 bis unter 20</t>
  </si>
  <si>
    <t>20 bis unter 21</t>
  </si>
  <si>
    <t>21 bis unter 22</t>
  </si>
  <si>
    <t>22 bis unter 23</t>
  </si>
  <si>
    <t>23 bis unter 24</t>
  </si>
  <si>
    <t>24 bis unter 25</t>
  </si>
  <si>
    <t>25 bis unter 26</t>
  </si>
  <si>
    <t>26 bis unter 27</t>
  </si>
  <si>
    <t>27 bis unter 28</t>
  </si>
  <si>
    <t>28 bis unter 29</t>
  </si>
  <si>
    <t>29 bis unter 30</t>
  </si>
  <si>
    <t>30 bis unter 31</t>
  </si>
  <si>
    <t>31 bis unter 32</t>
  </si>
  <si>
    <t>32 bis unter 33</t>
  </si>
  <si>
    <t>33 bis unter 34</t>
  </si>
  <si>
    <t>34 bis unter 35</t>
  </si>
  <si>
    <t>35 bis unter 36</t>
  </si>
  <si>
    <t>36 bis unter 37</t>
  </si>
  <si>
    <t>37 bis unter 38</t>
  </si>
  <si>
    <t>38 bis unter 39</t>
  </si>
  <si>
    <t>39 bis unter 40</t>
  </si>
  <si>
    <t>40 bis unter 41</t>
  </si>
  <si>
    <t>41 bis unter 42</t>
  </si>
  <si>
    <t>42 bis unter 43</t>
  </si>
  <si>
    <t>43 bis unter 44</t>
  </si>
  <si>
    <t>44 bis unter 45</t>
  </si>
  <si>
    <t>45 bis unter 46</t>
  </si>
  <si>
    <t>46 bis unter 47</t>
  </si>
  <si>
    <t>47 bis unter 48</t>
  </si>
  <si>
    <t>48 bis unter 49</t>
  </si>
  <si>
    <t>49 bis unter 50</t>
  </si>
  <si>
    <t>50 bis unter 51</t>
  </si>
  <si>
    <t>51 bis unter 52</t>
  </si>
  <si>
    <t>52 bis unter 53</t>
  </si>
  <si>
    <t>53 bis unter 54</t>
  </si>
  <si>
    <t>54 bis unter 55</t>
  </si>
  <si>
    <t>55 bis unter 56</t>
  </si>
  <si>
    <t>56 bis unter 57</t>
  </si>
  <si>
    <t>57 bis unter 58</t>
  </si>
  <si>
    <t>58 bis unter 59</t>
  </si>
  <si>
    <t>59 bis unter 60</t>
  </si>
  <si>
    <t>60 bis unter 61</t>
  </si>
  <si>
    <t>61 bis unter 62</t>
  </si>
  <si>
    <t>62 bis unter 63</t>
  </si>
  <si>
    <t>63 bis unter 64</t>
  </si>
  <si>
    <t>64 bis unter 65</t>
  </si>
  <si>
    <t>65 bis unter 66</t>
  </si>
  <si>
    <t>66 bis unter 67</t>
  </si>
  <si>
    <t>67 bis unter 68</t>
  </si>
  <si>
    <t>68 bis unter 69</t>
  </si>
  <si>
    <t>69 bis unter 70</t>
  </si>
  <si>
    <t>70 bis unter 71</t>
  </si>
  <si>
    <t>71 bis unter 72</t>
  </si>
  <si>
    <t>72 bis unter 73</t>
  </si>
  <si>
    <t>73 bis unter 74</t>
  </si>
  <si>
    <t>74 bis unter 75</t>
  </si>
  <si>
    <t>75 bis unter 76</t>
  </si>
  <si>
    <t>76 bis unter 77</t>
  </si>
  <si>
    <t>77 bis unter 78</t>
  </si>
  <si>
    <t>78 bis unter 79</t>
  </si>
  <si>
    <t>79 bis unter 80</t>
  </si>
  <si>
    <t>80 bis unter 81</t>
  </si>
  <si>
    <t>81 bis unter 82</t>
  </si>
  <si>
    <t>82 bis unter 83</t>
  </si>
  <si>
    <t>83 bis unter 84</t>
  </si>
  <si>
    <t>84 bis unter 85</t>
  </si>
  <si>
    <t>95 oder älter</t>
  </si>
  <si>
    <t>0-4 Jahre</t>
  </si>
  <si>
    <t>5-9 Jahre</t>
  </si>
  <si>
    <t>10-14 Jahre</t>
  </si>
  <si>
    <t>15-19 Jahre</t>
  </si>
  <si>
    <t>20-24 Jahre</t>
  </si>
  <si>
    <t>25-29 Jahre</t>
  </si>
  <si>
    <t>30-34 Jahre</t>
  </si>
  <si>
    <t>35-39 Jahre</t>
  </si>
  <si>
    <t>40-44 Jahre</t>
  </si>
  <si>
    <t>45-49 Jahre</t>
  </si>
  <si>
    <t>50-54 Jahre</t>
  </si>
  <si>
    <t>55-59 Jahre</t>
  </si>
  <si>
    <t>60-64 Jahre</t>
  </si>
  <si>
    <t>65-69 Jahre</t>
  </si>
  <si>
    <t>70-74 Jahre</t>
  </si>
  <si>
    <t>75-79 Jahre</t>
  </si>
  <si>
    <t>80-84 Jahre</t>
  </si>
  <si>
    <t>85-89 Jahre</t>
  </si>
  <si>
    <t>90-94 Jahre</t>
  </si>
  <si>
    <t>95 Jahre und mehr</t>
  </si>
  <si>
    <t>© Bayerisches Landesamt für Statistik, Fürth 2021 | Stand: 11.10.2021 / 10:28:46</t>
  </si>
  <si>
    <t>Datenquelle:</t>
  </si>
  <si>
    <t>Bevölkerungs- und Pflegestatistik</t>
  </si>
  <si>
    <t xml:space="preserve">Kreisebene: </t>
  </si>
  <si>
    <t>Sterbefälle abfragen</t>
  </si>
  <si>
    <t>Bevölkerung abfragen</t>
  </si>
  <si>
    <t>Bayerisches Landesamt für Statistik - GENESIS-Online: Statistik:  12411 (bayern.de) Tabelle 12411-007s</t>
  </si>
  <si>
    <t>Pflegebedürftige abfragen</t>
  </si>
  <si>
    <t>Berechnung Bevölkerungs- und Pflegestatistik</t>
  </si>
  <si>
    <t>Bayerisches Landesamt für Statistik</t>
  </si>
  <si>
    <t>Sterbefälle</t>
  </si>
  <si>
    <t>.</t>
  </si>
  <si>
    <t>85 bis unter 86</t>
  </si>
  <si>
    <t>86 bis unter 87</t>
  </si>
  <si>
    <t>87 bis unter 88</t>
  </si>
  <si>
    <t>88 bis unter 89</t>
  </si>
  <si>
    <t>89 bis unter 90</t>
  </si>
  <si>
    <t>90 bis unter 91</t>
  </si>
  <si>
    <t>91 bis unter 92</t>
  </si>
  <si>
    <t>92 bis unter 93</t>
  </si>
  <si>
    <t>93 bis unter 94</t>
  </si>
  <si>
    <t>94 bis unter 95</t>
  </si>
  <si>
    <t>95 bis unter 96</t>
  </si>
  <si>
    <t>96 bis unter 97</t>
  </si>
  <si>
    <t>97 bis unter 98</t>
  </si>
  <si>
    <t>98 bis unter 99</t>
  </si>
  <si>
    <t>99 bis unter 100</t>
  </si>
  <si>
    <t xml:space="preserve"> Bayerisches Landesamt für Statistik, Periodizität: alle 2 Jahre</t>
  </si>
  <si>
    <t>gemittelte Bevölkerung</t>
  </si>
  <si>
    <t>2018 - 2020</t>
  </si>
  <si>
    <t>Sterbewahr- scheinlichkeit</t>
  </si>
  <si>
    <t>Gestor-bene</t>
  </si>
  <si>
    <t>Durchlebte Jahre</t>
  </si>
  <si>
    <t>Noch zu durch-lebende Jahre</t>
  </si>
  <si>
    <t>Lebens-erwartung</t>
  </si>
  <si>
    <t>x</t>
  </si>
  <si>
    <t>q(x) n. Farr</t>
  </si>
  <si>
    <t xml:space="preserve">    l (x)</t>
  </si>
  <si>
    <t xml:space="preserve">    d (x)</t>
  </si>
  <si>
    <t xml:space="preserve">    L (x)</t>
  </si>
  <si>
    <t xml:space="preserve">  T (x)</t>
  </si>
  <si>
    <t xml:space="preserve">    e (x)</t>
  </si>
  <si>
    <t>prev(x)</t>
  </si>
  <si>
    <t>--&gt;</t>
  </si>
  <si>
    <t>T(0)</t>
  </si>
  <si>
    <t>mit d(x) = Gestorbene des Alters x;  B(x) = mittlere Bevölkerung des Alters x</t>
  </si>
  <si>
    <t>Überlebende:</t>
  </si>
  <si>
    <t>l(x) = l(x-1) - d(x-1)</t>
  </si>
  <si>
    <t>Anfangsbestand l(0) = 100.000 (hypothetische Sterbetafelkohorte)</t>
  </si>
  <si>
    <t>Gestorbene:</t>
  </si>
  <si>
    <t>d(x) = l(x) * q(x)</t>
  </si>
  <si>
    <t>Noch zu durchlebende Jahre:</t>
  </si>
  <si>
    <t>Fernere Lebenserwartung:</t>
  </si>
  <si>
    <t>e(x) = T(x) / l(x)</t>
  </si>
  <si>
    <t>Altersgruppe</t>
  </si>
  <si>
    <t>e(95)</t>
  </si>
  <si>
    <t>Jahre in Pflege</t>
  </si>
  <si>
    <t>kumuliert Jahre in Pflege</t>
  </si>
  <si>
    <t>Lebenserw. in Pflege</t>
  </si>
  <si>
    <t>Lebenserw. ohne Pflege</t>
  </si>
  <si>
    <t>Sterbewahrscheinlichkeit, 5-Jahresgruppen, Farr:</t>
  </si>
  <si>
    <t>q(x) = m(x) / 1 + 0,5 * m(x))</t>
  </si>
  <si>
    <t>Mortalitätsrate</t>
  </si>
  <si>
    <t>m(x) = d(x) / B(x)</t>
  </si>
  <si>
    <t>a(x) = 2,5</t>
  </si>
  <si>
    <t>Verlebte Zeit der Gestorbenen im 5-Jahres-Intervall:</t>
  </si>
  <si>
    <t>L(x) = 5* l(x+1) + (a(x) * d(x))</t>
  </si>
  <si>
    <t>Durchlebte Jahre im 5-Jahresintervall:</t>
  </si>
  <si>
    <t>T(x) = Summe L(x-95)</t>
  </si>
  <si>
    <t>Prävalenz von Pflegebedürftigkeit:</t>
  </si>
  <si>
    <t>Durchlebte Jahre in Pflege:</t>
  </si>
  <si>
    <t>YC(x) = L(x) * prev(x)</t>
  </si>
  <si>
    <t>YC(x)</t>
  </si>
  <si>
    <t>HLE(x)</t>
  </si>
  <si>
    <t>CLE(x)</t>
  </si>
  <si>
    <t>HLE(x) = CLE(x) - e(x)</t>
  </si>
  <si>
    <t>Durchlebte Jahre der Sterbetafelkohorte gewichtet mit der Pflegeprävalenz</t>
  </si>
  <si>
    <t>Vollendetes Alter</t>
  </si>
  <si>
    <t>Gestorbene</t>
  </si>
  <si>
    <t>*</t>
  </si>
  <si>
    <t>Pflegestatistik *</t>
  </si>
  <si>
    <t>T(5)</t>
  </si>
  <si>
    <t>l(5)</t>
  </si>
  <si>
    <t>2017 - 2020</t>
  </si>
  <si>
    <t>Berechnung der Sterbewahrscheinlichkeiten nach Farr</t>
  </si>
  <si>
    <t xml:space="preserve">  </t>
  </si>
  <si>
    <t>Werte aus vollständiger Sterbetafel</t>
  </si>
  <si>
    <t>Ausnahme: e(95), s. Zelle P11</t>
  </si>
  <si>
    <t>hier: Rate der Pflegebedürftigen (Personen mit Pflegegraden sowie noch nicht zugeteiltem Pflegegrad; Quelle: Pflegestatistik)</t>
  </si>
  <si>
    <t xml:space="preserve">Gesunde Lebenserwartung </t>
  </si>
  <si>
    <t>Gemittelte Durchschnittsbevölkerung in 
1-Jahres-Gruppen</t>
  </si>
  <si>
    <t>Gemittelte Durchschnittsbevölkerung in 
5-Jahres-Gruppen</t>
  </si>
  <si>
    <t xml:space="preserve">Pflegefälle für das Jahr: </t>
  </si>
  <si>
    <t>Pflegerate</t>
  </si>
  <si>
    <t>Pflegefälle (absolut)</t>
  </si>
  <si>
    <t>Grundlagen: Methodenprojekt „Berechnung der gesunden Lebenserwartung auf regionaler Ebene“</t>
  </si>
  <si>
    <r>
      <rPr>
        <i/>
        <sz val="10"/>
        <rFont val="Arial"/>
        <family val="2"/>
      </rPr>
      <t xml:space="preserve">In </t>
    </r>
    <r>
      <rPr>
        <i/>
        <sz val="10"/>
        <color theme="1"/>
        <rFont val="Arial"/>
        <family val="2"/>
      </rPr>
      <t>alle</t>
    </r>
    <r>
      <rPr>
        <b/>
        <i/>
        <sz val="10"/>
        <color theme="4" tint="0.39997558519241921"/>
        <rFont val="Arial"/>
        <family val="2"/>
      </rPr>
      <t xml:space="preserve"> blau</t>
    </r>
    <r>
      <rPr>
        <i/>
        <sz val="10"/>
        <color theme="1"/>
        <rFont val="Arial"/>
        <family val="2"/>
      </rPr>
      <t xml:space="preserve"> hinterlegten Felder des Dokuments sind</t>
    </r>
    <r>
      <rPr>
        <i/>
        <sz val="10"/>
        <rFont val="Arial"/>
        <family val="2"/>
      </rPr>
      <t xml:space="preserve"> Eintragungen vorzunehmen</t>
    </r>
    <r>
      <rPr>
        <i/>
        <strike/>
        <sz val="10"/>
        <color theme="1"/>
        <rFont val="Arial"/>
        <family val="2"/>
      </rPr>
      <t xml:space="preserve">
</t>
    </r>
    <r>
      <rPr>
        <i/>
        <sz val="10"/>
        <color theme="1"/>
        <rFont val="Arial"/>
        <family val="2"/>
      </rPr>
      <t>Bitte die verwendeten Datenjahre und Region hier eintragen:</t>
    </r>
  </si>
  <si>
    <t>Stichtagsbevölkerung</t>
  </si>
  <si>
    <t>Sterbefälle für den gewünschten Kreis und die zu berechnenden aufeinanderfolgenden drei Jahre beim Bayerischen Landesamt für Statisitk anfragen. Die benötigten Ausprägungen : Geschlecht: Männlich/Weiblich; Fünf-Jahres-Altersgruppen: unter 5; 5 bis unter 10; ... ; 95 und älter</t>
  </si>
  <si>
    <t>Die Pflegebedürftigen insgesamt (es gehen alle Pflegegrade und auch die Personen mit noch nicht zugewiesenem Pflegegrad ein) für Männer und Frauen abfragen. Hinweis: Pflegedaten immer vom mittleren Jahr, z.B. Pflege von 2019, Sterbefälle von 2018-2020</t>
  </si>
  <si>
    <t>Berechnung Gesunde Lebenserwartung - Tafel M (Männer) und Tafel F (Frauen)</t>
  </si>
  <si>
    <t>Die gemittelte Bevölkerung, die gemittelten Sterbefälle sowie die Pflegerate werden automatisch berechnet</t>
  </si>
  <si>
    <t>Bevölkerung zum Stichtag (31.12.) des jeweiligen Jahres</t>
  </si>
  <si>
    <r>
      <rPr>
        <sz val="10"/>
        <color theme="1"/>
        <rFont val="Arial"/>
        <family val="2"/>
      </rPr>
      <t>Hinweis: Pflegedaten immer vom zweitneuesten</t>
    </r>
    <r>
      <rPr>
        <sz val="10"/>
        <color theme="1"/>
        <rFont val="Arial"/>
        <family val="2"/>
      </rPr>
      <t xml:space="preserve"> Jahr, z.B. Pflege von 2019, Stichtagsbevölkerung von 2017-2020</t>
    </r>
  </si>
  <si>
    <t>Stichtagsbevölkerung in 5-Jahres-Gruppen (entsprechend dem Jahr der Pflegedaten)</t>
  </si>
  <si>
    <t>Pflegebedürftige</t>
  </si>
  <si>
    <t>Hinweis: Pflegedaten immer vom mittleren Jahr, z.B. Pflege von 2019, Sterbefälle von 2018-2020</t>
  </si>
  <si>
    <t>Pflegebedürftige: Kreis, Pflegebedürftige, Geschlecht, Pflegegrad der Pflegebedüftigkeit (6), Altersgruppen, Leistungsarten,Jahr (ab 2017)</t>
  </si>
  <si>
    <t>Gemittelte Durchschnittsbevölkerung/ Sterbefälle für den Zeitraum von:</t>
  </si>
  <si>
    <t>gemittelte Sterbefälle</t>
  </si>
  <si>
    <t>Pflegeprävalenz</t>
  </si>
  <si>
    <r>
      <t xml:space="preserve">&lt;-- Sterbewahrscheinlichkeit q(x) nach </t>
    </r>
    <r>
      <rPr>
        <b/>
        <sz val="10"/>
        <color theme="1"/>
        <rFont val="Arial"/>
        <family val="2"/>
      </rPr>
      <t>Farr je 5-Jahres-Altersgruppe</t>
    </r>
  </si>
  <si>
    <t>GENESIS-Online: Lebenserwartung, Überlebende, Sterbenswahrscheinlichkeit: Land, Geschlecht, Alter, Jahr</t>
  </si>
  <si>
    <t>GENESIS-Online: Statistik:  12411 (bayern.de) Tabelle 12411-007s</t>
  </si>
  <si>
    <t>Periodensterbetafel und Gesunde Lebenserwartung (HLE), Männer, Bayern</t>
  </si>
  <si>
    <t>Periodensterbetafel und Gesunde Lebenserwartung (HLE), Frauen, Bayern</t>
  </si>
  <si>
    <t>gültig bis 2026</t>
  </si>
  <si>
    <t>Bayern 2018/20</t>
  </si>
  <si>
    <t>Anleitung zur Berechnung der gesunden Lebenserwartung (pflegefreie Lebenserwartung) für Bayern bzw. einen Kreis</t>
  </si>
  <si>
    <t>Gesunde Lebenserwartung Bayern (Version 1)</t>
  </si>
  <si>
    <t>Genesis-Online: Pflegebedürftige Kreis</t>
  </si>
  <si>
    <t>Genesis-Online: Pflegebedürftige Bayern</t>
  </si>
  <si>
    <t>Die Stichtagsbevölkerung (31.12.) für den gewünschten Kreis in Ein-Jahres-Altersgruppen von unter 1 bis unter 85, sowie 85 bis unter 90, 90 bis unter 95 und ab 95 für Männer und Frauen abrufen (Vier aufeinanderfolgende Jahre abfragen. Diese werden benötigt zur Berechnung der Durchschnittsbevölkerung von drei aufeinanderfolgenden Jahren.)</t>
  </si>
  <si>
    <t>Pflegebedürftige (alle Grade der Pflegebedürftigkeit sowie noch nicht zugeordneter Pflegegrad)</t>
  </si>
  <si>
    <t>Hinweis: Sterbefälle immer vom mittleren Jahr der Pflegestatistik, also z.B. Sterbefälle 2018 bis 2020 bei Pflegedaten 2019.</t>
  </si>
  <si>
    <t>e(95) muss der bayerischen Sterbetafel entnommen werden, also Sterbetafel Bayern 2018/2020 bei den Pflegedaten für 2019</t>
  </si>
  <si>
    <t>Sterbefälle in 5-Jahres-Altersgruppen</t>
  </si>
  <si>
    <t>a(0-4)</t>
  </si>
  <si>
    <t>Ausnahme: a(0-4), s. Zelle P9</t>
  </si>
  <si>
    <t>YCC(x)</t>
  </si>
  <si>
    <t>kumulierte Jahre in Pflege</t>
  </si>
  <si>
    <t>Kumulierte Jahre in Pflege:</t>
  </si>
  <si>
    <t xml:space="preserve">YCC(x) = \sum_{i=x}^{n} YC(i) $ </t>
  </si>
  <si>
    <t>Lebenserwartung in Pflege</t>
  </si>
  <si>
    <t>Gesunde Lebenserwartung ohne Pflegebedürftigkeit:</t>
  </si>
  <si>
    <t>0 bis unter 5</t>
  </si>
  <si>
    <t>CLE(x) = YCC(x) / l(x)</t>
  </si>
  <si>
    <t>Die Lebenserwartung im Alter von 95 Jahren (e(95)) aus der bayerischen Sterbetafel in die blau hinterlegte Zelle P11 in den Tabellenblättern Tafel-M und Tafel-W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</si>
</sst>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
    <numFmt numFmtId="165" formatCode="0.00000"/>
    <numFmt numFmtId="166" formatCode="0.0000"/>
    <numFmt numFmtId="167" formatCode="0.000000"/>
    <numFmt numFmtId="168" formatCode="0.000000000"/>
    <numFmt numFmtId="169" formatCode="0_)"/>
    <numFmt numFmtId="170" formatCode="#,##0.00_);\(#,##0.00\)"/>
    <numFmt numFmtId="171" formatCode="_-* #,##0.00\ _€_-;\-* #,##0.00\ _€_-;_-* &quot;-&quot;??\ _€_-;_-@_-"/>
  </numFmts>
  <fonts count="5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color indexed="8"/>
      <name val="Calibri"/>
      <family val="2"/>
      <scheme val="minor"/>
    </font>
    <font>
      <sz val="10"/>
      <name val="Arial"/>
      <family val="2"/>
    </font>
    <font>
      <i/>
      <sz val="10"/>
      <name val="Arial"/>
      <family val="2"/>
    </font>
    <font>
      <b/>
      <sz val="10"/>
      <name val="Arial"/>
      <family val="2"/>
    </font>
    <font>
      <sz val="10"/>
      <color rgb="FFFF0000"/>
      <name val="Arial"/>
      <family val="2"/>
    </font>
    <font>
      <sz val="10"/>
      <color theme="1"/>
      <name val="Arial"/>
      <family val="2"/>
    </font>
    <font>
      <b/>
      <sz val="10"/>
      <color theme="1"/>
      <name val="Arial"/>
      <family val="2"/>
    </font>
    <font>
      <strike/>
      <sz val="10"/>
      <color theme="1"/>
      <name val="Arial"/>
      <family val="2"/>
    </font>
    <font>
      <u/>
      <sz val="10"/>
      <color theme="10"/>
      <name val="Arial"/>
      <family val="2"/>
    </font>
    <font>
      <i/>
      <sz val="10"/>
      <color theme="1"/>
      <name val="Arial"/>
      <family val="2"/>
    </font>
    <font>
      <b/>
      <i/>
      <sz val="10"/>
      <color theme="4" tint="0.39997558519241921"/>
      <name val="Arial"/>
      <family val="2"/>
    </font>
    <font>
      <i/>
      <strike/>
      <sz val="10"/>
      <color theme="1"/>
      <name val="Arial"/>
      <family val="2"/>
    </font>
    <font>
      <b/>
      <sz val="12"/>
      <name val="Arial"/>
      <family val="2"/>
    </font>
    <font>
      <u/>
      <sz val="10"/>
      <name val="Arial"/>
      <family val="2"/>
    </font>
    <font>
      <i/>
      <sz val="12"/>
      <name val="Arial"/>
      <family val="2"/>
    </font>
    <font>
      <u/>
      <sz val="11"/>
      <name val="Calibri"/>
      <family val="2"/>
      <scheme val="minor"/>
    </font>
    <font>
      <b/>
      <sz val="16"/>
      <color theme="1"/>
      <name val="Arial"/>
      <family val="2"/>
    </font>
    <font>
      <sz val="10"/>
      <name val="Arial"/>
      <family val="2"/>
    </font>
    <font>
      <sz val="12"/>
      <name val="Times New Roman"/>
      <family val="1"/>
    </font>
    <font>
      <sz val="10"/>
      <name val="Arial"/>
      <family val="2"/>
    </font>
    <font>
      <sz val="10"/>
      <color indexed="10"/>
      <name val="Arial"/>
      <family val="2"/>
    </font>
    <font>
      <b/>
      <sz val="16"/>
      <name val="Times New Roman"/>
      <family val="1"/>
    </font>
    <font>
      <sz val="10"/>
      <name val="Times New Roman"/>
      <family val="1"/>
    </font>
    <font>
      <sz val="22"/>
      <color rgb="FFFF0000"/>
      <name val="Calibri"/>
      <family val="2"/>
      <scheme val="minor"/>
    </font>
    <font>
      <sz val="9"/>
      <name val="Arial"/>
      <family val="2"/>
    </font>
    <font>
      <sz val="9"/>
      <color indexed="10"/>
      <name val="Arial"/>
      <family val="2"/>
    </font>
    <font>
      <sz val="10"/>
      <color indexed="12"/>
      <name val="Arial"/>
      <family val="2"/>
    </font>
    <font>
      <b/>
      <sz val="10"/>
      <color indexed="17"/>
      <name val="Arial"/>
      <family val="2"/>
    </font>
    <font>
      <sz val="10"/>
      <color indexed="50"/>
      <name val="Arial"/>
      <family val="2"/>
    </font>
    <font>
      <b/>
      <sz val="11"/>
      <name val="Arial"/>
      <family val="2"/>
    </font>
    <font>
      <sz val="10"/>
      <color rgb="FF00B050"/>
      <name val="Arial"/>
      <family val="2"/>
    </font>
    <font>
      <b/>
      <sz val="14"/>
      <name val="Times New Roman"/>
      <family val="1"/>
    </font>
    <font>
      <b/>
      <sz val="10"/>
      <color indexed="10"/>
      <name val="Arial"/>
      <family val="2"/>
    </font>
    <font>
      <b/>
      <sz val="10"/>
      <color rgb="FF00B050"/>
      <name val="Arial"/>
      <family val="2"/>
    </font>
    <font>
      <b/>
      <sz val="10"/>
      <color rgb="FFFFC000"/>
      <name val="Arial"/>
      <family val="2"/>
    </font>
    <font>
      <b/>
      <sz val="12"/>
      <color theme="1"/>
      <name val="Arial"/>
      <family val="2"/>
    </font>
    <font>
      <b/>
      <sz val="14"/>
      <name val="Arial"/>
      <family val="2"/>
    </font>
    <font>
      <b/>
      <sz val="16"/>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indexed="65"/>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auto="1"/>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bottom/>
      <diagonal/>
    </border>
    <border>
      <left style="thick">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xf numFmtId="0" fontId="19" fillId="0" borderId="0"/>
    <xf numFmtId="0" fontId="37" fillId="0" borderId="0"/>
    <xf numFmtId="0" fontId="38" fillId="0" borderId="0"/>
    <xf numFmtId="0" fontId="20" fillId="0" borderId="0"/>
    <xf numFmtId="171" fontId="20" fillId="0" borderId="0" applyFont="0" applyFill="0" applyBorder="0" applyAlignment="0" applyProtection="0"/>
  </cellStyleXfs>
  <cellXfs count="331">
    <xf numFmtId="0" fontId="0" fillId="0" borderId="0" xfId="0"/>
    <xf numFmtId="49" fontId="21" fillId="0" borderId="0" xfId="43" applyNumberFormat="1" applyFont="1" applyAlignment="1">
      <alignment horizontal="left"/>
    </xf>
    <xf numFmtId="1" fontId="20" fillId="34" borderId="0" xfId="0" applyNumberFormat="1" applyFont="1" applyFill="1" applyAlignment="1">
      <alignment horizontal="center"/>
    </xf>
    <xf numFmtId="0" fontId="24" fillId="0" borderId="0" xfId="0" applyFont="1"/>
    <xf numFmtId="0" fontId="24" fillId="0" borderId="0" xfId="0" applyFont="1" applyAlignment="1">
      <alignment horizontal="center" vertical="center"/>
    </xf>
    <xf numFmtId="0" fontId="20" fillId="0" borderId="0" xfId="43" applyNumberFormat="1" applyFont="1" applyFill="1" applyBorder="1" applyAlignment="1">
      <alignment horizontal="center" vertical="center" wrapText="1"/>
    </xf>
    <xf numFmtId="0" fontId="26" fillId="0" borderId="0" xfId="0" applyFont="1"/>
    <xf numFmtId="0" fontId="22" fillId="0" borderId="0" xfId="0" applyFont="1"/>
    <xf numFmtId="0" fontId="25" fillId="0" borderId="0" xfId="0" applyFont="1"/>
    <xf numFmtId="0" fontId="20" fillId="0" borderId="0" xfId="0" applyFont="1"/>
    <xf numFmtId="0" fontId="24" fillId="0" borderId="0" xfId="0" applyFont="1" applyFill="1"/>
    <xf numFmtId="0" fontId="24" fillId="0" borderId="0" xfId="0" applyFont="1" applyBorder="1" applyAlignment="1">
      <alignment horizontal="center"/>
    </xf>
    <xf numFmtId="0" fontId="24" fillId="0" borderId="0" xfId="0" applyFont="1" applyBorder="1"/>
    <xf numFmtId="1" fontId="24" fillId="0" borderId="0" xfId="0" applyNumberFormat="1" applyFont="1" applyFill="1" applyBorder="1"/>
    <xf numFmtId="0" fontId="25" fillId="0" borderId="0" xfId="0" applyFont="1" applyFill="1" applyBorder="1" applyAlignment="1"/>
    <xf numFmtId="0" fontId="25" fillId="0" borderId="0" xfId="0" applyFont="1" applyBorder="1" applyAlignment="1">
      <alignment horizontal="center"/>
    </xf>
    <xf numFmtId="1" fontId="24" fillId="34" borderId="0" xfId="0" applyNumberFormat="1" applyFont="1" applyFill="1"/>
    <xf numFmtId="1" fontId="24" fillId="0" borderId="0" xfId="0" applyNumberFormat="1" applyFont="1"/>
    <xf numFmtId="165" fontId="23" fillId="0" borderId="0" xfId="0" applyNumberFormat="1" applyFont="1" applyFill="1"/>
    <xf numFmtId="1" fontId="24" fillId="34" borderId="0" xfId="0" applyNumberFormat="1" applyFont="1" applyFill="1" applyAlignment="1">
      <alignment horizontal="right"/>
    </xf>
    <xf numFmtId="1" fontId="25" fillId="0" borderId="0" xfId="0" applyNumberFormat="1" applyFont="1" applyFill="1"/>
    <xf numFmtId="1" fontId="24" fillId="0" borderId="0" xfId="0" applyNumberFormat="1" applyFont="1" applyFill="1"/>
    <xf numFmtId="0" fontId="24" fillId="34" borderId="0" xfId="0" applyFont="1" applyFill="1" applyAlignment="1">
      <alignment horizontal="center"/>
    </xf>
    <xf numFmtId="0" fontId="24" fillId="0" borderId="0" xfId="0" applyFont="1" applyAlignment="1">
      <alignment horizontal="left" vertical="top"/>
    </xf>
    <xf numFmtId="0" fontId="27" fillId="0" borderId="0" xfId="42" applyFont="1" applyAlignment="1">
      <alignment horizontal="left" vertical="top"/>
    </xf>
    <xf numFmtId="0" fontId="24" fillId="0" borderId="0" xfId="0" applyFont="1" applyAlignment="1">
      <alignment vertical="center"/>
    </xf>
    <xf numFmtId="0" fontId="23" fillId="0" borderId="10" xfId="0" applyFont="1" applyBorder="1"/>
    <xf numFmtId="0" fontId="23" fillId="0" borderId="0" xfId="0" applyFont="1"/>
    <xf numFmtId="0" fontId="24" fillId="0" borderId="10" xfId="0" applyFont="1" applyBorder="1"/>
    <xf numFmtId="0" fontId="24" fillId="34" borderId="0" xfId="0" applyFont="1" applyFill="1" applyBorder="1"/>
    <xf numFmtId="0" fontId="24" fillId="34" borderId="24" xfId="0" applyFont="1" applyFill="1" applyBorder="1"/>
    <xf numFmtId="0" fontId="24" fillId="34" borderId="23" xfId="0" applyFont="1" applyFill="1" applyBorder="1" applyAlignment="1">
      <alignment vertical="center" wrapText="1"/>
    </xf>
    <xf numFmtId="0" fontId="24" fillId="34" borderId="0" xfId="0" applyFont="1" applyFill="1" applyBorder="1" applyAlignment="1">
      <alignment vertical="center" wrapText="1"/>
    </xf>
    <xf numFmtId="0" fontId="27" fillId="34" borderId="0" xfId="42" applyFont="1" applyFill="1" applyBorder="1"/>
    <xf numFmtId="0" fontId="24" fillId="34" borderId="25" xfId="0" applyFont="1" applyFill="1" applyBorder="1" applyAlignment="1">
      <alignment vertical="center" wrapText="1"/>
    </xf>
    <xf numFmtId="0" fontId="24" fillId="34" borderId="19" xfId="0"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horizontal="left" vertical="center"/>
    </xf>
    <xf numFmtId="0" fontId="24" fillId="34" borderId="0" xfId="0" applyFont="1" applyFill="1" applyBorder="1" applyAlignment="1"/>
    <xf numFmtId="0" fontId="24" fillId="34" borderId="0" xfId="0" applyFont="1" applyFill="1" applyBorder="1" applyAlignment="1">
      <alignment vertical="center"/>
    </xf>
    <xf numFmtId="0" fontId="22" fillId="0" borderId="10" xfId="0" applyFont="1" applyBorder="1" applyAlignment="1">
      <alignment horizontal="left" vertical="center"/>
    </xf>
    <xf numFmtId="0" fontId="24" fillId="0" borderId="10" xfId="0" applyFont="1" applyBorder="1" applyAlignment="1">
      <alignment horizontal="center"/>
    </xf>
    <xf numFmtId="0" fontId="20" fillId="0" borderId="0" xfId="43" applyFont="1"/>
    <xf numFmtId="0" fontId="22" fillId="0" borderId="10" xfId="0" applyFont="1" applyBorder="1" applyAlignment="1">
      <alignment horizontal="left" vertical="center" wrapText="1"/>
    </xf>
    <xf numFmtId="0" fontId="31" fillId="0" borderId="10" xfId="0" applyFont="1" applyBorder="1"/>
    <xf numFmtId="0" fontId="20" fillId="0" borderId="10" xfId="0" applyFont="1" applyBorder="1"/>
    <xf numFmtId="0" fontId="22" fillId="0" borderId="10"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0" xfId="0" applyFont="1" applyBorder="1" applyAlignment="1">
      <alignment horizontal="left" vertical="top"/>
    </xf>
    <xf numFmtId="0" fontId="20" fillId="0" borderId="10" xfId="0" applyFont="1" applyBorder="1" applyAlignment="1">
      <alignment vertical="top"/>
    </xf>
    <xf numFmtId="0" fontId="20" fillId="0" borderId="10" xfId="0" applyFont="1" applyBorder="1" applyAlignment="1"/>
    <xf numFmtId="0" fontId="20" fillId="0" borderId="10" xfId="0" applyFont="1" applyBorder="1" applyAlignment="1">
      <alignment horizontal="left" vertical="top" wrapText="1"/>
    </xf>
    <xf numFmtId="0" fontId="22" fillId="0" borderId="10" xfId="0" applyFont="1" applyBorder="1"/>
    <xf numFmtId="0" fontId="32" fillId="0" borderId="10" xfId="42" applyFont="1" applyBorder="1" applyAlignment="1">
      <alignment horizontal="left" vertical="top"/>
    </xf>
    <xf numFmtId="0" fontId="32" fillId="0" borderId="10" xfId="42" applyFont="1" applyBorder="1" applyAlignment="1">
      <alignment horizontal="center"/>
    </xf>
    <xf numFmtId="0" fontId="32" fillId="0" borderId="10" xfId="42" applyFont="1" applyBorder="1" applyAlignment="1">
      <alignment horizontal="left"/>
    </xf>
    <xf numFmtId="0" fontId="19" fillId="0" borderId="0" xfId="43"/>
    <xf numFmtId="0" fontId="20" fillId="0" borderId="0" xfId="43" applyFont="1" applyAlignment="1">
      <alignment horizontal="right"/>
    </xf>
    <xf numFmtId="14" fontId="20" fillId="0" borderId="0" xfId="43" applyNumberFormat="1" applyFont="1" applyBorder="1" applyAlignment="1">
      <alignment horizontal="center"/>
    </xf>
    <xf numFmtId="0" fontId="20" fillId="0" borderId="10" xfId="43" applyFont="1" applyBorder="1"/>
    <xf numFmtId="0" fontId="20" fillId="0" borderId="10" xfId="43" applyNumberFormat="1" applyFont="1" applyFill="1" applyBorder="1" applyAlignment="1">
      <alignment horizontal="center" vertical="center" wrapText="1"/>
    </xf>
    <xf numFmtId="49" fontId="20" fillId="0" borderId="10" xfId="43" applyNumberFormat="1" applyFont="1" applyBorder="1" applyAlignment="1">
      <alignment horizontal="left"/>
    </xf>
    <xf numFmtId="3" fontId="20" fillId="0" borderId="10" xfId="43" applyNumberFormat="1" applyFont="1" applyBorder="1"/>
    <xf numFmtId="1" fontId="20" fillId="0" borderId="10" xfId="43" applyNumberFormat="1" applyFont="1" applyBorder="1"/>
    <xf numFmtId="0" fontId="24" fillId="34" borderId="24" xfId="0" applyFont="1" applyFill="1" applyBorder="1" applyAlignment="1">
      <alignment vertical="center" wrapText="1"/>
    </xf>
    <xf numFmtId="0" fontId="24" fillId="34" borderId="26" xfId="0" applyFont="1" applyFill="1" applyBorder="1" applyAlignment="1">
      <alignment vertical="center" wrapText="1"/>
    </xf>
    <xf numFmtId="0" fontId="18" fillId="0" borderId="24" xfId="42" applyBorder="1" applyAlignment="1"/>
    <xf numFmtId="1" fontId="24" fillId="0" borderId="10" xfId="0" applyNumberFormat="1" applyFont="1" applyFill="1" applyBorder="1"/>
    <xf numFmtId="164" fontId="24" fillId="0" borderId="10" xfId="0" applyNumberFormat="1" applyFont="1" applyFill="1" applyBorder="1"/>
    <xf numFmtId="3" fontId="24" fillId="34" borderId="10" xfId="0" applyNumberFormat="1" applyFont="1" applyFill="1" applyBorder="1"/>
    <xf numFmtId="0" fontId="20" fillId="0" borderId="10" xfId="0" applyFont="1" applyBorder="1" applyAlignment="1">
      <alignment horizontal="center"/>
    </xf>
    <xf numFmtId="0" fontId="25" fillId="0" borderId="10" xfId="0" applyFont="1" applyBorder="1" applyAlignment="1">
      <alignment horizontal="center"/>
    </xf>
    <xf numFmtId="0" fontId="32" fillId="34" borderId="10" xfId="42" applyFont="1" applyFill="1" applyBorder="1" applyAlignment="1">
      <alignment horizontal="left" vertical="top" wrapText="1"/>
    </xf>
    <xf numFmtId="0" fontId="22" fillId="0" borderId="0" xfId="43" applyFont="1"/>
    <xf numFmtId="0" fontId="34" fillId="0" borderId="10" xfId="42" applyFont="1" applyBorder="1"/>
    <xf numFmtId="0" fontId="23" fillId="34" borderId="0" xfId="0" applyFont="1" applyFill="1"/>
    <xf numFmtId="0" fontId="23" fillId="34" borderId="0" xfId="0" applyFont="1" applyFill="1" applyBorder="1" applyAlignment="1"/>
    <xf numFmtId="0" fontId="34" fillId="0" borderId="0" xfId="42" applyFont="1" applyBorder="1" applyProtection="1"/>
    <xf numFmtId="0" fontId="18" fillId="0" borderId="0" xfId="42" applyBorder="1" applyAlignment="1"/>
    <xf numFmtId="0" fontId="20" fillId="34" borderId="0" xfId="43" applyFont="1" applyFill="1" applyBorder="1"/>
    <xf numFmtId="0" fontId="22" fillId="0" borderId="0" xfId="0" applyFont="1" applyAlignment="1">
      <alignment wrapText="1"/>
    </xf>
    <xf numFmtId="0" fontId="36" fillId="0" borderId="0" xfId="0" applyFont="1" applyAlignment="1">
      <alignment vertical="top" wrapText="1"/>
    </xf>
    <xf numFmtId="0" fontId="36" fillId="0" borderId="0" xfId="0" applyFont="1"/>
    <xf numFmtId="0" fontId="22" fillId="0" borderId="0" xfId="0" applyFont="1" applyAlignment="1"/>
    <xf numFmtId="0" fontId="22" fillId="0" borderId="0" xfId="0" applyFont="1" applyAlignment="1">
      <alignment vertical="top" wrapText="1"/>
    </xf>
    <xf numFmtId="49" fontId="36" fillId="0" borderId="12" xfId="0" applyNumberFormat="1" applyFont="1" applyBorder="1" applyAlignment="1">
      <alignment horizontal="left"/>
    </xf>
    <xf numFmtId="0" fontId="20" fillId="0" borderId="11" xfId="0" applyNumberFormat="1" applyFont="1" applyFill="1" applyBorder="1" applyAlignment="1">
      <alignment horizontal="center" vertical="center" wrapText="1"/>
    </xf>
    <xf numFmtId="0" fontId="24" fillId="0" borderId="10" xfId="0" applyFont="1" applyBorder="1" applyAlignment="1">
      <alignment vertical="center" wrapText="1"/>
    </xf>
    <xf numFmtId="3" fontId="24" fillId="33" borderId="13" xfId="0" applyNumberFormat="1" applyFont="1" applyFill="1" applyBorder="1" applyProtection="1">
      <protection locked="0"/>
    </xf>
    <xf numFmtId="3" fontId="24" fillId="33" borderId="14" xfId="0" applyNumberFormat="1" applyFont="1" applyFill="1" applyBorder="1" applyProtection="1">
      <protection locked="0"/>
    </xf>
    <xf numFmtId="3" fontId="24" fillId="33" borderId="15" xfId="0" applyNumberFormat="1" applyFont="1" applyFill="1" applyBorder="1" applyProtection="1">
      <protection locked="0"/>
    </xf>
    <xf numFmtId="3" fontId="24" fillId="33" borderId="16" xfId="0" applyNumberFormat="1" applyFont="1" applyFill="1" applyBorder="1" applyProtection="1">
      <protection locked="0"/>
    </xf>
    <xf numFmtId="3" fontId="24" fillId="33" borderId="17" xfId="0" applyNumberFormat="1" applyFont="1" applyFill="1" applyBorder="1" applyProtection="1">
      <protection locked="0"/>
    </xf>
    <xf numFmtId="3" fontId="24" fillId="33" borderId="18" xfId="0" applyNumberFormat="1" applyFont="1" applyFill="1" applyBorder="1" applyProtection="1">
      <protection locked="0"/>
    </xf>
    <xf numFmtId="0" fontId="36" fillId="33" borderId="31" xfId="0" applyFont="1" applyFill="1" applyBorder="1" applyAlignment="1" applyProtection="1">
      <alignment horizontal="right"/>
      <protection locked="0"/>
    </xf>
    <xf numFmtId="0" fontId="36" fillId="33" borderId="32" xfId="0" applyFont="1" applyFill="1" applyBorder="1" applyAlignment="1" applyProtection="1">
      <alignment horizontal="right"/>
      <protection locked="0"/>
    </xf>
    <xf numFmtId="0" fontId="36" fillId="33" borderId="33" xfId="0" applyFont="1" applyFill="1" applyBorder="1" applyAlignment="1" applyProtection="1">
      <alignment horizontal="right"/>
      <protection locked="0"/>
    </xf>
    <xf numFmtId="0" fontId="36" fillId="33" borderId="34" xfId="0" applyFont="1" applyFill="1" applyBorder="1" applyAlignment="1" applyProtection="1">
      <alignment horizontal="right"/>
      <protection locked="0"/>
    </xf>
    <xf numFmtId="0" fontId="36" fillId="33" borderId="35" xfId="0" applyFont="1" applyFill="1" applyBorder="1" applyAlignment="1" applyProtection="1">
      <alignment horizontal="right"/>
      <protection locked="0"/>
    </xf>
    <xf numFmtId="0" fontId="36" fillId="33" borderId="36" xfId="0" applyFont="1" applyFill="1" applyBorder="1" applyAlignment="1" applyProtection="1">
      <alignment horizontal="right"/>
      <protection locked="0"/>
    </xf>
    <xf numFmtId="0" fontId="20" fillId="0" borderId="0" xfId="43" applyFont="1" applyBorder="1"/>
    <xf numFmtId="0" fontId="22" fillId="0" borderId="0" xfId="43" applyFont="1" applyAlignment="1"/>
    <xf numFmtId="0" fontId="20" fillId="0" borderId="0" xfId="45" applyFont="1" applyAlignment="1">
      <alignment horizontal="center"/>
    </xf>
    <xf numFmtId="0" fontId="38" fillId="0" borderId="0" xfId="46"/>
    <xf numFmtId="0" fontId="22" fillId="0" borderId="0" xfId="45" applyFont="1" applyAlignment="1">
      <alignment horizontal="left"/>
    </xf>
    <xf numFmtId="0" fontId="39" fillId="0" borderId="0" xfId="45" applyFont="1" applyAlignment="1">
      <alignment horizontal="center"/>
    </xf>
    <xf numFmtId="0" fontId="39" fillId="0" borderId="0" xfId="45" applyFont="1"/>
    <xf numFmtId="0" fontId="39" fillId="0" borderId="0" xfId="46" applyFont="1" applyFill="1"/>
    <xf numFmtId="0" fontId="20" fillId="0" borderId="37" xfId="47" applyFont="1" applyBorder="1" applyAlignment="1">
      <alignment vertical="center"/>
    </xf>
    <xf numFmtId="167" fontId="40" fillId="0" borderId="37" xfId="47" applyNumberFormat="1" applyFont="1" applyBorder="1" applyAlignment="1" applyProtection="1">
      <alignment vertical="center"/>
      <protection locked="0"/>
    </xf>
    <xf numFmtId="0" fontId="20" fillId="0" borderId="0" xfId="47" applyFont="1"/>
    <xf numFmtId="0" fontId="20" fillId="0" borderId="0" xfId="47"/>
    <xf numFmtId="0" fontId="42" fillId="0" borderId="0" xfId="47" applyFont="1"/>
    <xf numFmtId="167" fontId="43" fillId="0" borderId="38" xfId="47" applyNumberFormat="1" applyFont="1" applyBorder="1" applyAlignment="1" applyProtection="1">
      <alignment horizontal="center" vertical="center" wrapText="1"/>
      <protection locked="0"/>
    </xf>
    <xf numFmtId="0" fontId="43" fillId="0" borderId="39" xfId="47" applyFont="1" applyBorder="1" applyAlignment="1">
      <alignment horizontal="center" vertical="center" wrapText="1"/>
    </xf>
    <xf numFmtId="168" fontId="44" fillId="0" borderId="40" xfId="47" applyNumberFormat="1" applyFont="1" applyBorder="1" applyAlignment="1">
      <alignment horizontal="center" vertical="center" wrapText="1"/>
    </xf>
    <xf numFmtId="0" fontId="44" fillId="0" borderId="39" xfId="47" applyFont="1" applyBorder="1" applyAlignment="1">
      <alignment horizontal="center" vertical="center" wrapText="1"/>
    </xf>
    <xf numFmtId="0" fontId="43" fillId="0" borderId="40" xfId="47" applyFont="1" applyBorder="1" applyAlignment="1" applyProtection="1">
      <alignment horizontal="center" vertical="center" wrapText="1"/>
      <protection locked="0"/>
    </xf>
    <xf numFmtId="0" fontId="20" fillId="0" borderId="0" xfId="47" applyFont="1" applyAlignment="1">
      <alignment horizontal="center" wrapText="1"/>
    </xf>
    <xf numFmtId="0" fontId="22" fillId="0" borderId="0" xfId="47" applyFont="1" applyFill="1" applyAlignment="1">
      <alignment horizontal="centerContinuous" wrapText="1"/>
    </xf>
    <xf numFmtId="0" fontId="22" fillId="0" borderId="0" xfId="47" applyFont="1"/>
    <xf numFmtId="0" fontId="22" fillId="0" borderId="0" xfId="47" quotePrefix="1" applyFont="1" applyAlignment="1">
      <alignment horizontal="right"/>
    </xf>
    <xf numFmtId="0" fontId="20" fillId="35" borderId="29" xfId="47" applyFont="1" applyFill="1" applyBorder="1" applyProtection="1">
      <protection locked="0"/>
    </xf>
    <xf numFmtId="0" fontId="45" fillId="35" borderId="29" xfId="47" applyFont="1" applyFill="1" applyBorder="1"/>
    <xf numFmtId="0" fontId="46" fillId="35" borderId="30" xfId="47" applyFont="1" applyFill="1" applyBorder="1"/>
    <xf numFmtId="0" fontId="47" fillId="0" borderId="27" xfId="47" applyFont="1" applyFill="1" applyBorder="1"/>
    <xf numFmtId="0" fontId="46" fillId="0" borderId="30" xfId="47" applyFont="1" applyFill="1" applyBorder="1"/>
    <xf numFmtId="0" fontId="41" fillId="0" borderId="0" xfId="47" applyFont="1" applyBorder="1" applyAlignment="1" applyProtection="1">
      <alignment horizontal="center"/>
      <protection locked="0"/>
    </xf>
    <xf numFmtId="0" fontId="20" fillId="0" borderId="0" xfId="47" applyFont="1" applyAlignment="1">
      <alignment horizontal="center"/>
    </xf>
    <xf numFmtId="0" fontId="39" fillId="0" borderId="0" xfId="47" applyFont="1" applyAlignment="1">
      <alignment horizontal="center"/>
    </xf>
    <xf numFmtId="0" fontId="39" fillId="0" borderId="0" xfId="47" applyFont="1"/>
    <xf numFmtId="0" fontId="20" fillId="0" borderId="0" xfId="47" applyFont="1" applyAlignment="1">
      <alignment horizontal="left"/>
    </xf>
    <xf numFmtId="0" fontId="20" fillId="0" borderId="0" xfId="47" quotePrefix="1" applyFont="1" applyAlignment="1">
      <alignment horizontal="left"/>
    </xf>
    <xf numFmtId="0" fontId="48" fillId="0" borderId="0" xfId="47" quotePrefix="1" applyFont="1" applyAlignment="1">
      <alignment horizontal="center"/>
    </xf>
    <xf numFmtId="0" fontId="20" fillId="0" borderId="0" xfId="47" applyAlignment="1">
      <alignment horizontal="center"/>
    </xf>
    <xf numFmtId="0" fontId="22" fillId="0" borderId="0" xfId="43" applyFont="1"/>
    <xf numFmtId="0" fontId="50" fillId="0" borderId="37" xfId="47" applyFont="1" applyBorder="1" applyAlignment="1">
      <alignment horizontal="center"/>
    </xf>
    <xf numFmtId="0" fontId="20" fillId="0" borderId="11" xfId="0" applyFont="1" applyBorder="1" applyAlignment="1">
      <alignment horizontal="center"/>
    </xf>
    <xf numFmtId="3" fontId="24" fillId="34" borderId="10" xfId="0" applyNumberFormat="1" applyFont="1" applyFill="1" applyBorder="1" applyProtection="1">
      <protection locked="0"/>
    </xf>
    <xf numFmtId="3" fontId="24" fillId="33" borderId="44" xfId="0" applyNumberFormat="1" applyFont="1" applyFill="1" applyBorder="1" applyProtection="1">
      <protection locked="0"/>
    </xf>
    <xf numFmtId="3" fontId="24" fillId="33" borderId="45" xfId="0" applyNumberFormat="1" applyFont="1" applyFill="1" applyBorder="1" applyProtection="1">
      <protection locked="0"/>
    </xf>
    <xf numFmtId="3" fontId="24" fillId="33" borderId="46" xfId="0" applyNumberFormat="1" applyFont="1" applyFill="1" applyBorder="1" applyProtection="1">
      <protection locked="0"/>
    </xf>
    <xf numFmtId="0" fontId="20" fillId="0" borderId="12" xfId="43" applyFont="1" applyBorder="1"/>
    <xf numFmtId="0" fontId="20" fillId="0" borderId="12" xfId="43" applyNumberFormat="1" applyFont="1" applyFill="1" applyBorder="1" applyAlignment="1">
      <alignment horizontal="center" vertical="center" wrapText="1"/>
    </xf>
    <xf numFmtId="0" fontId="20" fillId="33" borderId="35" xfId="43" applyNumberFormat="1" applyFont="1" applyFill="1" applyBorder="1" applyAlignment="1">
      <alignment horizontal="center" vertical="center" wrapText="1"/>
    </xf>
    <xf numFmtId="0" fontId="20" fillId="33" borderId="36" xfId="43" applyNumberFormat="1" applyFont="1" applyFill="1" applyBorder="1" applyAlignment="1">
      <alignment horizontal="center" vertical="center" wrapText="1"/>
    </xf>
    <xf numFmtId="0" fontId="20" fillId="33" borderId="49" xfId="43" applyNumberFormat="1" applyFont="1" applyFill="1" applyBorder="1" applyAlignment="1">
      <alignment horizontal="center" vertical="center" wrapText="1"/>
    </xf>
    <xf numFmtId="0" fontId="24" fillId="0" borderId="31" xfId="0" applyFont="1" applyBorder="1"/>
    <xf numFmtId="0" fontId="24" fillId="0" borderId="33" xfId="0" applyFont="1" applyBorder="1"/>
    <xf numFmtId="0" fontId="24" fillId="0" borderId="35" xfId="0" applyFont="1" applyBorder="1"/>
    <xf numFmtId="0" fontId="24" fillId="0" borderId="12" xfId="0" applyFont="1" applyBorder="1"/>
    <xf numFmtId="0" fontId="22" fillId="0" borderId="41" xfId="47" applyFont="1" applyBorder="1" applyAlignment="1" applyProtection="1">
      <alignment horizontal="center"/>
      <protection locked="0"/>
    </xf>
    <xf numFmtId="167" fontId="22" fillId="0" borderId="52" xfId="47" applyNumberFormat="1" applyFont="1" applyBorder="1" applyAlignment="1">
      <alignment horizontal="center"/>
    </xf>
    <xf numFmtId="169" fontId="22" fillId="0" borderId="52" xfId="47" applyNumberFormat="1" applyFont="1" applyBorder="1" applyAlignment="1" applyProtection="1">
      <alignment horizontal="center"/>
      <protection locked="0"/>
    </xf>
    <xf numFmtId="170" fontId="51" fillId="0" borderId="53" xfId="47" applyNumberFormat="1" applyFont="1" applyBorder="1" applyAlignment="1" applyProtection="1">
      <protection locked="0"/>
    </xf>
    <xf numFmtId="170" fontId="22" fillId="0" borderId="51" xfId="47" applyNumberFormat="1" applyFont="1" applyBorder="1" applyAlignment="1" applyProtection="1">
      <alignment horizontal="center"/>
      <protection locked="0"/>
    </xf>
    <xf numFmtId="170" fontId="22" fillId="0" borderId="52" xfId="47" applyNumberFormat="1" applyFont="1" applyBorder="1" applyAlignment="1" applyProtection="1">
      <alignment horizontal="center"/>
      <protection locked="0"/>
    </xf>
    <xf numFmtId="170" fontId="51" fillId="0" borderId="52" xfId="47" applyNumberFormat="1" applyFont="1" applyBorder="1" applyAlignment="1" applyProtection="1">
      <alignment horizontal="center"/>
      <protection locked="0"/>
    </xf>
    <xf numFmtId="0" fontId="22" fillId="0" borderId="53" xfId="47" applyFont="1" applyBorder="1" applyAlignment="1" applyProtection="1">
      <alignment horizontal="center"/>
      <protection locked="0"/>
    </xf>
    <xf numFmtId="167" fontId="20" fillId="0" borderId="13" xfId="47" applyNumberFormat="1" applyFont="1" applyBorder="1" applyAlignment="1" applyProtection="1">
      <alignment horizontal="right"/>
    </xf>
    <xf numFmtId="170" fontId="51" fillId="0" borderId="55" xfId="47" applyNumberFormat="1" applyFont="1" applyBorder="1" applyAlignment="1" applyProtection="1">
      <alignment horizontal="right"/>
    </xf>
    <xf numFmtId="2" fontId="20" fillId="0" borderId="56" xfId="47" applyNumberFormat="1" applyFont="1" applyBorder="1" applyAlignment="1" applyProtection="1">
      <alignment horizontal="right"/>
    </xf>
    <xf numFmtId="2" fontId="20" fillId="0" borderId="54" xfId="47" applyNumberFormat="1" applyFont="1" applyBorder="1" applyAlignment="1" applyProtection="1">
      <alignment horizontal="right"/>
    </xf>
    <xf numFmtId="2" fontId="51" fillId="0" borderId="57" xfId="47" applyNumberFormat="1" applyFont="1" applyBorder="1" applyAlignment="1" applyProtection="1">
      <alignment horizontal="right"/>
    </xf>
    <xf numFmtId="167" fontId="20" fillId="0" borderId="15" xfId="47" applyNumberFormat="1" applyFont="1" applyBorder="1" applyAlignment="1" applyProtection="1">
      <alignment horizontal="right"/>
    </xf>
    <xf numFmtId="170" fontId="39" fillId="0" borderId="42" xfId="47" applyNumberFormat="1" applyFont="1" applyBorder="1" applyAlignment="1" applyProtection="1">
      <alignment horizontal="right"/>
    </xf>
    <xf numFmtId="2" fontId="20" fillId="0" borderId="43" xfId="47" applyNumberFormat="1" applyFont="1" applyBorder="1" applyAlignment="1" applyProtection="1">
      <alignment horizontal="right"/>
    </xf>
    <xf numFmtId="2" fontId="20" fillId="0" borderId="23" xfId="47" applyNumberFormat="1" applyFont="1" applyBorder="1" applyAlignment="1" applyProtection="1">
      <alignment horizontal="right"/>
    </xf>
    <xf numFmtId="2" fontId="39" fillId="0" borderId="29" xfId="47" applyNumberFormat="1" applyFont="1" applyBorder="1" applyAlignment="1" applyProtection="1">
      <alignment horizontal="right"/>
    </xf>
    <xf numFmtId="170" fontId="39" fillId="0" borderId="42" xfId="47" applyNumberFormat="1" applyFont="1" applyBorder="1" applyAlignment="1" applyProtection="1">
      <alignment horizontal="right" vertical="top"/>
    </xf>
    <xf numFmtId="167" fontId="20" fillId="0" borderId="17" xfId="47" applyNumberFormat="1" applyFont="1" applyBorder="1" applyAlignment="1" applyProtection="1">
      <alignment horizontal="right"/>
    </xf>
    <xf numFmtId="170" fontId="39" fillId="0" borderId="61" xfId="47" applyNumberFormat="1" applyFont="1" applyBorder="1" applyAlignment="1" applyProtection="1">
      <alignment horizontal="right"/>
    </xf>
    <xf numFmtId="2" fontId="20" fillId="0" borderId="62" xfId="47" applyNumberFormat="1" applyFont="1" applyBorder="1" applyAlignment="1" applyProtection="1">
      <alignment horizontal="right"/>
    </xf>
    <xf numFmtId="2" fontId="20" fillId="0" borderId="60" xfId="47" applyNumberFormat="1" applyFont="1" applyBorder="1" applyAlignment="1" applyProtection="1">
      <alignment horizontal="right"/>
    </xf>
    <xf numFmtId="2" fontId="39" fillId="0" borderId="63" xfId="47" applyNumberFormat="1" applyFont="1" applyBorder="1" applyAlignment="1" applyProtection="1">
      <alignment horizontal="right"/>
    </xf>
    <xf numFmtId="3" fontId="20" fillId="0" borderId="54" xfId="47" applyNumberFormat="1" applyFont="1" applyBorder="1" applyAlignment="1" applyProtection="1">
      <alignment horizontal="right"/>
    </xf>
    <xf numFmtId="3" fontId="52" fillId="0" borderId="54" xfId="47" applyNumberFormat="1" applyFont="1" applyBorder="1" applyAlignment="1" applyProtection="1">
      <alignment horizontal="right"/>
    </xf>
    <xf numFmtId="3" fontId="20" fillId="0" borderId="23" xfId="47" applyNumberFormat="1" applyFont="1" applyBorder="1" applyAlignment="1" applyProtection="1">
      <alignment horizontal="right"/>
    </xf>
    <xf numFmtId="3" fontId="20" fillId="0" borderId="23" xfId="47" applyNumberFormat="1" applyFont="1" applyBorder="1" applyAlignment="1" applyProtection="1">
      <alignment horizontal="right" vertical="top"/>
    </xf>
    <xf numFmtId="3" fontId="20" fillId="0" borderId="60" xfId="47" applyNumberFormat="1" applyFont="1" applyBorder="1" applyAlignment="1" applyProtection="1">
      <alignment horizontal="right"/>
    </xf>
    <xf numFmtId="3" fontId="52" fillId="0" borderId="60" xfId="47" applyNumberFormat="1" applyFont="1" applyBorder="1" applyAlignment="1" applyProtection="1">
      <alignment horizontal="right"/>
    </xf>
    <xf numFmtId="3" fontId="20" fillId="0" borderId="57" xfId="47" applyNumberFormat="1" applyFont="1" applyBorder="1" applyAlignment="1" applyProtection="1">
      <alignment horizontal="right"/>
    </xf>
    <xf numFmtId="3" fontId="20" fillId="0" borderId="29" xfId="47" applyNumberFormat="1" applyFont="1" applyBorder="1" applyAlignment="1" applyProtection="1">
      <alignment horizontal="right"/>
    </xf>
    <xf numFmtId="3" fontId="20" fillId="0" borderId="63" xfId="47" applyNumberFormat="1" applyFont="1" applyBorder="1" applyAlignment="1" applyProtection="1">
      <alignment horizontal="right"/>
    </xf>
    <xf numFmtId="0" fontId="22" fillId="0" borderId="51" xfId="47" applyFont="1" applyBorder="1" applyAlignment="1" applyProtection="1">
      <alignment horizontal="center"/>
      <protection locked="0"/>
    </xf>
    <xf numFmtId="167" fontId="20" fillId="0" borderId="54" xfId="47" applyNumberFormat="1" applyFont="1" applyBorder="1" applyAlignment="1" applyProtection="1">
      <alignment horizontal="right"/>
    </xf>
    <xf numFmtId="0" fontId="20" fillId="0" borderId="58" xfId="47" applyFont="1" applyBorder="1" applyAlignment="1" applyProtection="1">
      <alignment horizontal="center"/>
    </xf>
    <xf numFmtId="167" fontId="20" fillId="0" borderId="23" xfId="47" applyNumberFormat="1" applyFont="1" applyBorder="1" applyAlignment="1" applyProtection="1">
      <alignment horizontal="right"/>
    </xf>
    <xf numFmtId="0" fontId="20" fillId="0" borderId="59" xfId="47" applyFont="1" applyBorder="1" applyAlignment="1" applyProtection="1">
      <alignment horizontal="center"/>
    </xf>
    <xf numFmtId="0" fontId="20" fillId="0" borderId="59" xfId="47" applyFont="1" applyBorder="1" applyAlignment="1" applyProtection="1">
      <alignment horizontal="center" vertical="top"/>
    </xf>
    <xf numFmtId="167" fontId="20" fillId="0" borderId="60" xfId="47" applyNumberFormat="1" applyFont="1" applyBorder="1" applyAlignment="1" applyProtection="1">
      <alignment horizontal="right"/>
    </xf>
    <xf numFmtId="0" fontId="20" fillId="0" borderId="64" xfId="47" applyFont="1" applyBorder="1" applyAlignment="1" applyProtection="1">
      <alignment horizontal="center"/>
    </xf>
    <xf numFmtId="0" fontId="35" fillId="0" borderId="0" xfId="0" applyFont="1" applyAlignment="1">
      <alignment vertical="center"/>
    </xf>
    <xf numFmtId="0" fontId="22" fillId="0" borderId="0" xfId="0" applyFont="1" applyAlignment="1">
      <alignment vertical="center" wrapText="1"/>
    </xf>
    <xf numFmtId="0" fontId="24" fillId="0" borderId="32" xfId="0" applyFont="1" applyBorder="1"/>
    <xf numFmtId="0" fontId="24" fillId="0" borderId="34" xfId="0" applyFont="1" applyBorder="1"/>
    <xf numFmtId="0" fontId="24" fillId="0" borderId="36" xfId="0" applyFont="1" applyBorder="1"/>
    <xf numFmtId="0" fontId="22" fillId="0" borderId="30" xfId="0" applyFont="1" applyBorder="1" applyAlignment="1">
      <alignment horizontal="center"/>
    </xf>
    <xf numFmtId="0" fontId="20" fillId="0" borderId="30" xfId="0" applyFont="1" applyBorder="1" applyAlignment="1">
      <alignment horizontal="center"/>
    </xf>
    <xf numFmtId="0" fontId="20" fillId="33" borderId="10" xfId="0" applyFont="1" applyFill="1" applyBorder="1" applyAlignment="1" applyProtection="1">
      <alignment horizontal="left" vertical="center"/>
      <protection locked="0"/>
    </xf>
    <xf numFmtId="0" fontId="24" fillId="0" borderId="10" xfId="45" applyFont="1" applyBorder="1"/>
    <xf numFmtId="166" fontId="49" fillId="0" borderId="10" xfId="45" quotePrefix="1" applyNumberFormat="1" applyFont="1" applyBorder="1"/>
    <xf numFmtId="166" fontId="24" fillId="0" borderId="10" xfId="45" quotePrefix="1" applyNumberFormat="1" applyFont="1" applyBorder="1"/>
    <xf numFmtId="0" fontId="22" fillId="0" borderId="11" xfId="0" applyFont="1" applyBorder="1" applyAlignment="1"/>
    <xf numFmtId="0" fontId="22" fillId="0" borderId="29" xfId="0" applyFont="1" applyBorder="1" applyAlignment="1"/>
    <xf numFmtId="0" fontId="22" fillId="0" borderId="30" xfId="0" applyFont="1" applyBorder="1" applyAlignment="1"/>
    <xf numFmtId="0" fontId="53" fillId="0" borderId="0" xfId="0" applyFont="1" applyAlignment="1">
      <alignment horizontal="left" vertical="center"/>
    </xf>
    <xf numFmtId="0" fontId="20" fillId="0" borderId="11" xfId="0" applyFont="1" applyBorder="1" applyAlignment="1"/>
    <xf numFmtId="0" fontId="20" fillId="0" borderId="29" xfId="0" applyFont="1" applyBorder="1" applyAlignment="1"/>
    <xf numFmtId="0" fontId="20" fillId="0" borderId="30" xfId="0" applyFont="1" applyBorder="1" applyAlignment="1"/>
    <xf numFmtId="0" fontId="53" fillId="0" borderId="0" xfId="0" applyFont="1"/>
    <xf numFmtId="0" fontId="53" fillId="0" borderId="0" xfId="43" applyFont="1"/>
    <xf numFmtId="0" fontId="53" fillId="0" borderId="0" xfId="46" applyFont="1"/>
    <xf numFmtId="0" fontId="25" fillId="0" borderId="0" xfId="0" applyFont="1" applyAlignment="1">
      <alignment horizontal="left" vertical="center"/>
    </xf>
    <xf numFmtId="0" fontId="24" fillId="33" borderId="10" xfId="0" applyFont="1" applyFill="1" applyBorder="1" applyAlignment="1" applyProtection="1">
      <alignment horizontal="left" vertical="center"/>
      <protection locked="0"/>
    </xf>
    <xf numFmtId="0" fontId="24" fillId="0" borderId="10" xfId="0" applyFont="1" applyBorder="1" applyAlignment="1">
      <alignment horizontal="left" vertical="top"/>
    </xf>
    <xf numFmtId="0" fontId="54" fillId="0" borderId="10" xfId="0" applyFont="1" applyBorder="1"/>
    <xf numFmtId="0" fontId="25" fillId="0" borderId="0" xfId="43" applyFont="1"/>
    <xf numFmtId="0" fontId="24" fillId="0" borderId="0" xfId="43" applyFont="1"/>
    <xf numFmtId="0" fontId="24" fillId="0" borderId="0" xfId="43" applyFont="1" applyAlignment="1">
      <alignment vertical="top"/>
    </xf>
    <xf numFmtId="0" fontId="18" fillId="0" borderId="0" xfId="42" applyBorder="1"/>
    <xf numFmtId="0" fontId="24" fillId="0" borderId="23" xfId="0" applyFont="1" applyBorder="1"/>
    <xf numFmtId="0" fontId="43" fillId="34" borderId="38" xfId="47" applyFont="1" applyFill="1" applyBorder="1" applyAlignment="1">
      <alignment horizontal="center" vertical="center" wrapText="1"/>
    </xf>
    <xf numFmtId="0" fontId="20" fillId="34" borderId="0" xfId="47" applyFont="1" applyFill="1" applyAlignment="1">
      <alignment horizontal="left"/>
    </xf>
    <xf numFmtId="0" fontId="20" fillId="34" borderId="0" xfId="47" applyFont="1" applyFill="1"/>
    <xf numFmtId="0" fontId="25" fillId="0" borderId="0" xfId="0" applyFont="1" applyAlignment="1">
      <alignment horizontal="left"/>
    </xf>
    <xf numFmtId="0" fontId="22" fillId="0" borderId="23" xfId="45" applyFont="1" applyBorder="1" applyAlignment="1"/>
    <xf numFmtId="0" fontId="22" fillId="0" borderId="0" xfId="45" applyFont="1" applyBorder="1" applyAlignment="1"/>
    <xf numFmtId="49" fontId="22" fillId="0" borderId="10" xfId="43" applyNumberFormat="1" applyFont="1" applyBorder="1" applyAlignment="1">
      <alignment horizontal="center" vertical="center"/>
    </xf>
    <xf numFmtId="0" fontId="22" fillId="0" borderId="0" xfId="43" applyFont="1" applyAlignment="1">
      <alignment horizontal="left" vertical="top" wrapText="1"/>
    </xf>
    <xf numFmtId="0" fontId="22" fillId="0" borderId="0" xfId="43" applyFont="1"/>
    <xf numFmtId="0" fontId="18" fillId="0" borderId="0" xfId="42"/>
    <xf numFmtId="0" fontId="23" fillId="0" borderId="0" xfId="0" applyFont="1" applyBorder="1"/>
    <xf numFmtId="0" fontId="18" fillId="0" borderId="10" xfId="42" applyBorder="1"/>
    <xf numFmtId="0" fontId="55" fillId="0" borderId="37" xfId="47" applyFont="1" applyBorder="1" applyAlignment="1">
      <alignment vertical="center" wrapText="1"/>
    </xf>
    <xf numFmtId="0" fontId="55" fillId="0" borderId="37" xfId="47" applyFont="1" applyBorder="1" applyAlignment="1">
      <alignment vertical="center"/>
    </xf>
    <xf numFmtId="167" fontId="56" fillId="0" borderId="37" xfId="47" applyNumberFormat="1" applyFont="1" applyBorder="1" applyAlignment="1" applyProtection="1">
      <alignment horizontal="left" vertical="center"/>
      <protection locked="0"/>
    </xf>
    <xf numFmtId="1" fontId="22" fillId="0" borderId="37" xfId="47" applyNumberFormat="1" applyFont="1" applyBorder="1" applyAlignment="1">
      <alignment vertical="center"/>
    </xf>
    <xf numFmtId="168" fontId="22" fillId="0" borderId="37" xfId="47" applyNumberFormat="1" applyFont="1" applyBorder="1" applyAlignment="1">
      <alignment vertical="center"/>
    </xf>
    <xf numFmtId="1" fontId="51" fillId="0" borderId="37" xfId="47" applyNumberFormat="1" applyFont="1" applyBorder="1" applyAlignment="1">
      <alignment vertical="center"/>
    </xf>
    <xf numFmtId="167" fontId="56" fillId="0" borderId="37" xfId="47" applyNumberFormat="1" applyFont="1" applyBorder="1" applyAlignment="1" applyProtection="1">
      <alignment vertical="center"/>
      <protection locked="0"/>
    </xf>
    <xf numFmtId="0" fontId="20" fillId="0" borderId="37" xfId="47" applyFont="1" applyBorder="1" applyAlignment="1">
      <alignment horizontal="center"/>
    </xf>
    <xf numFmtId="3" fontId="20" fillId="34" borderId="29" xfId="48" applyNumberFormat="1" applyFont="1" applyFill="1" applyBorder="1" applyProtection="1">
      <protection locked="0"/>
    </xf>
    <xf numFmtId="0" fontId="20" fillId="34" borderId="29" xfId="47" applyFont="1" applyFill="1" applyBorder="1" applyProtection="1"/>
    <xf numFmtId="166" fontId="22" fillId="34" borderId="30" xfId="47" applyNumberFormat="1" applyFont="1" applyFill="1" applyBorder="1" applyProtection="1"/>
    <xf numFmtId="0" fontId="20" fillId="34" borderId="27" xfId="47" applyFont="1" applyFill="1" applyBorder="1" applyProtection="1"/>
    <xf numFmtId="4" fontId="22" fillId="33" borderId="30" xfId="47" applyNumberFormat="1" applyFont="1" applyFill="1" applyBorder="1" applyProtection="1">
      <protection locked="0"/>
    </xf>
    <xf numFmtId="0" fontId="45" fillId="35" borderId="29" xfId="47" applyFont="1" applyFill="1" applyBorder="1" applyProtection="1"/>
    <xf numFmtId="166" fontId="22" fillId="35" borderId="30" xfId="47" applyNumberFormat="1" applyFont="1" applyFill="1" applyBorder="1" applyProtection="1"/>
    <xf numFmtId="0" fontId="47" fillId="0" borderId="27" xfId="47" applyFont="1" applyFill="1" applyBorder="1" applyProtection="1"/>
    <xf numFmtId="49" fontId="22" fillId="0" borderId="10" xfId="43" applyNumberFormat="1" applyFont="1" applyBorder="1" applyAlignment="1">
      <alignment vertical="center"/>
    </xf>
    <xf numFmtId="3" fontId="20" fillId="33" borderId="10" xfId="43" applyNumberFormat="1" applyFont="1" applyFill="1" applyBorder="1" applyAlignment="1" applyProtection="1">
      <alignment horizontal="right"/>
      <protection locked="0"/>
    </xf>
    <xf numFmtId="0" fontId="24" fillId="0" borderId="23" xfId="0" applyFont="1" applyBorder="1" applyAlignment="1"/>
    <xf numFmtId="0" fontId="24" fillId="0" borderId="0" xfId="0" applyFont="1" applyBorder="1" applyAlignment="1"/>
    <xf numFmtId="0" fontId="24" fillId="0" borderId="24" xfId="0" applyFont="1" applyBorder="1" applyAlignment="1"/>
    <xf numFmtId="0" fontId="24" fillId="34" borderId="22" xfId="0" applyFont="1" applyFill="1" applyBorder="1" applyAlignment="1"/>
    <xf numFmtId="0" fontId="24" fillId="34" borderId="24" xfId="0" applyFont="1" applyFill="1" applyBorder="1" applyAlignment="1"/>
    <xf numFmtId="0" fontId="20" fillId="0" borderId="0" xfId="0" applyFont="1" applyAlignment="1"/>
    <xf numFmtId="0" fontId="22" fillId="0" borderId="0" xfId="43" applyFont="1" applyAlignment="1">
      <alignment vertical="top" wrapText="1"/>
    </xf>
    <xf numFmtId="3" fontId="20" fillId="0" borderId="0" xfId="47" applyNumberFormat="1" applyFont="1"/>
    <xf numFmtId="0" fontId="35" fillId="0" borderId="0" xfId="0" applyFont="1" applyAlignment="1">
      <alignment horizontal="center" vertical="center"/>
    </xf>
    <xf numFmtId="0" fontId="25" fillId="0" borderId="0" xfId="0" applyFont="1" applyAlignment="1">
      <alignment horizontal="center" vertical="center" wrapText="1"/>
    </xf>
    <xf numFmtId="0" fontId="24" fillId="0" borderId="12" xfId="0" applyFont="1" applyBorder="1" applyAlignment="1">
      <alignment horizontal="left" vertical="top" wrapText="1"/>
    </xf>
    <xf numFmtId="0" fontId="24" fillId="0" borderId="28" xfId="0" applyFont="1" applyBorder="1" applyAlignment="1">
      <alignment horizontal="left" vertical="top" wrapText="1"/>
    </xf>
    <xf numFmtId="0" fontId="22" fillId="0" borderId="11" xfId="0" applyFont="1" applyBorder="1" applyAlignment="1">
      <alignment horizontal="center"/>
    </xf>
    <xf numFmtId="0" fontId="22" fillId="0" borderId="29" xfId="0" applyFont="1" applyBorder="1" applyAlignment="1">
      <alignment horizontal="center"/>
    </xf>
    <xf numFmtId="0" fontId="22" fillId="0" borderId="30" xfId="0" applyFont="1" applyBorder="1" applyAlignment="1">
      <alignment horizontal="center"/>
    </xf>
    <xf numFmtId="0" fontId="20" fillId="0" borderId="11" xfId="0" applyFont="1" applyBorder="1" applyAlignment="1">
      <alignment horizontal="center"/>
    </xf>
    <xf numFmtId="0" fontId="20" fillId="0" borderId="29" xfId="0" applyFont="1" applyBorder="1" applyAlignment="1">
      <alignment horizontal="center"/>
    </xf>
    <xf numFmtId="0" fontId="20" fillId="0" borderId="30" xfId="0" applyFont="1" applyBorder="1" applyAlignment="1">
      <alignment horizontal="center"/>
    </xf>
    <xf numFmtId="0" fontId="24" fillId="0" borderId="12" xfId="0" applyFont="1" applyBorder="1" applyAlignment="1">
      <alignment horizontal="left" wrapText="1"/>
    </xf>
    <xf numFmtId="0" fontId="24" fillId="0" borderId="28" xfId="0" applyFont="1" applyBorder="1" applyAlignment="1">
      <alignment horizontal="left" wrapText="1"/>
    </xf>
    <xf numFmtId="0" fontId="24" fillId="0" borderId="28" xfId="0" applyFont="1" applyBorder="1" applyAlignment="1">
      <alignment horizontal="left"/>
    </xf>
    <xf numFmtId="0" fontId="31" fillId="0" borderId="10" xfId="0" applyFont="1" applyBorder="1" applyAlignment="1">
      <alignment horizontal="left" vertical="top"/>
    </xf>
    <xf numFmtId="0" fontId="28" fillId="0" borderId="10" xfId="0" applyFont="1" applyFill="1" applyBorder="1" applyAlignment="1">
      <alignment horizontal="left" vertical="top" wrapText="1"/>
    </xf>
    <xf numFmtId="14" fontId="20" fillId="0" borderId="12" xfId="43" applyNumberFormat="1" applyFont="1" applyBorder="1" applyAlignment="1">
      <alignment horizontal="center"/>
    </xf>
    <xf numFmtId="14" fontId="20" fillId="0" borderId="27" xfId="43" applyNumberFormat="1" applyFont="1" applyBorder="1" applyAlignment="1">
      <alignment horizontal="center"/>
    </xf>
    <xf numFmtId="14" fontId="20" fillId="0" borderId="28" xfId="43" applyNumberFormat="1" applyFont="1" applyBorder="1" applyAlignment="1">
      <alignment horizontal="center"/>
    </xf>
    <xf numFmtId="0" fontId="24" fillId="0" borderId="12" xfId="43" applyFont="1" applyBorder="1" applyAlignment="1">
      <alignment horizontal="center" wrapText="1"/>
    </xf>
    <xf numFmtId="0" fontId="24" fillId="0" borderId="27" xfId="43" applyFont="1" applyBorder="1" applyAlignment="1">
      <alignment horizontal="center" wrapText="1"/>
    </xf>
    <xf numFmtId="0" fontId="24" fillId="0" borderId="28" xfId="43" applyFont="1" applyBorder="1" applyAlignment="1">
      <alignment horizontal="center" wrapText="1"/>
    </xf>
    <xf numFmtId="0" fontId="20" fillId="34" borderId="0" xfId="0" applyFont="1" applyFill="1" applyBorder="1" applyAlignment="1">
      <alignment horizontal="left" vertical="center" wrapText="1"/>
    </xf>
    <xf numFmtId="0" fontId="20" fillId="0" borderId="27" xfId="43" applyFont="1" applyBorder="1" applyAlignment="1">
      <alignment horizontal="center"/>
    </xf>
    <xf numFmtId="14" fontId="20" fillId="33" borderId="48" xfId="43" applyNumberFormat="1" applyFont="1" applyFill="1" applyBorder="1" applyAlignment="1">
      <alignment horizontal="center"/>
    </xf>
    <xf numFmtId="14" fontId="20" fillId="33" borderId="32" xfId="43" applyNumberFormat="1" applyFont="1" applyFill="1" applyBorder="1" applyAlignment="1">
      <alignment horizontal="center"/>
    </xf>
    <xf numFmtId="0" fontId="20" fillId="0" borderId="10" xfId="43" applyFont="1" applyBorder="1" applyAlignment="1">
      <alignment horizontal="center" wrapText="1"/>
    </xf>
    <xf numFmtId="0" fontId="24" fillId="0" borderId="12" xfId="43" applyFont="1" applyBorder="1" applyAlignment="1">
      <alignment horizontal="center"/>
    </xf>
    <xf numFmtId="0" fontId="24" fillId="0" borderId="27" xfId="43" applyFont="1" applyBorder="1" applyAlignment="1">
      <alignment horizontal="center"/>
    </xf>
    <xf numFmtId="0" fontId="24" fillId="0" borderId="28" xfId="43" applyFont="1" applyBorder="1" applyAlignment="1">
      <alignment horizontal="center"/>
    </xf>
    <xf numFmtId="0" fontId="25" fillId="34" borderId="0" xfId="0" applyFont="1" applyFill="1" applyBorder="1" applyAlignment="1">
      <alignment horizontal="center" vertical="center" wrapText="1"/>
    </xf>
    <xf numFmtId="14" fontId="20" fillId="33" borderId="31" xfId="43" applyNumberFormat="1" applyFont="1" applyFill="1" applyBorder="1" applyAlignment="1">
      <alignment horizontal="center"/>
    </xf>
    <xf numFmtId="14" fontId="20" fillId="33" borderId="47" xfId="43" applyNumberFormat="1" applyFont="1" applyFill="1" applyBorder="1" applyAlignment="1">
      <alignment horizontal="center"/>
    </xf>
    <xf numFmtId="0" fontId="0" fillId="33" borderId="50" xfId="0" applyFill="1" applyBorder="1" applyAlignment="1">
      <alignment horizontal="center"/>
    </xf>
    <xf numFmtId="0" fontId="24" fillId="0" borderId="10" xfId="43" applyFont="1" applyBorder="1" applyAlignment="1">
      <alignment horizontal="center" wrapText="1"/>
    </xf>
    <xf numFmtId="0" fontId="36" fillId="0" borderId="11" xfId="0" applyFont="1" applyBorder="1" applyAlignment="1">
      <alignment horizontal="center" vertical="top" wrapText="1"/>
    </xf>
    <xf numFmtId="0" fontId="36" fillId="0" borderId="30" xfId="0" applyFont="1" applyBorder="1" applyAlignment="1">
      <alignment horizontal="center" vertical="top" wrapText="1"/>
    </xf>
    <xf numFmtId="0" fontId="24" fillId="0" borderId="12" xfId="0" applyFont="1" applyBorder="1" applyAlignment="1">
      <alignment horizontal="center"/>
    </xf>
    <xf numFmtId="0" fontId="24" fillId="0" borderId="28" xfId="0" applyFont="1" applyBorder="1" applyAlignment="1">
      <alignment horizontal="center"/>
    </xf>
    <xf numFmtId="0" fontId="36" fillId="0" borderId="12" xfId="0" applyFont="1" applyBorder="1" applyAlignment="1">
      <alignment horizontal="center"/>
    </xf>
    <xf numFmtId="0" fontId="36" fillId="0" borderId="28" xfId="0" applyFont="1" applyBorder="1" applyAlignment="1">
      <alignment horizontal="center"/>
    </xf>
    <xf numFmtId="0" fontId="24" fillId="34" borderId="0" xfId="0" applyFont="1" applyFill="1" applyBorder="1" applyAlignment="1">
      <alignment horizontal="left" vertical="center" wrapText="1"/>
    </xf>
    <xf numFmtId="0" fontId="24" fillId="34" borderId="24" xfId="0" applyFont="1" applyFill="1" applyBorder="1" applyAlignment="1">
      <alignment horizontal="left" vertical="center" wrapText="1"/>
    </xf>
    <xf numFmtId="0" fontId="24" fillId="34" borderId="19" xfId="0" applyFont="1" applyFill="1" applyBorder="1" applyAlignment="1">
      <alignment horizontal="left" vertical="center" wrapText="1"/>
    </xf>
    <xf numFmtId="0" fontId="24" fillId="34" borderId="26" xfId="0" applyFont="1" applyFill="1" applyBorder="1" applyAlignment="1">
      <alignment horizontal="left" vertical="center" wrapText="1"/>
    </xf>
    <xf numFmtId="0" fontId="25" fillId="0" borderId="10" xfId="0" applyFont="1" applyBorder="1" applyAlignment="1">
      <alignment horizontal="center"/>
    </xf>
    <xf numFmtId="0" fontId="25" fillId="34" borderId="20" xfId="0" applyFont="1" applyFill="1" applyBorder="1" applyAlignment="1">
      <alignment horizontal="center" vertical="center" wrapText="1"/>
    </xf>
    <xf numFmtId="0" fontId="25" fillId="34" borderId="21" xfId="0" applyFont="1" applyFill="1" applyBorder="1" applyAlignment="1">
      <alignment horizontal="center" vertical="center" wrapText="1"/>
    </xf>
    <xf numFmtId="0" fontId="25" fillId="34" borderId="23" xfId="0" applyFont="1" applyFill="1" applyBorder="1" applyAlignment="1">
      <alignment horizontal="center" vertical="center" wrapText="1"/>
    </xf>
    <xf numFmtId="0" fontId="24" fillId="34" borderId="23" xfId="0" applyFont="1" applyFill="1" applyBorder="1" applyAlignment="1">
      <alignment horizontal="left" vertical="center" wrapText="1"/>
    </xf>
    <xf numFmtId="0" fontId="22" fillId="0" borderId="0" xfId="43" applyFont="1" applyAlignment="1">
      <alignment horizontal="left" vertical="top" wrapText="1"/>
    </xf>
    <xf numFmtId="0" fontId="22" fillId="0" borderId="0" xfId="43" applyFont="1"/>
    <xf numFmtId="0" fontId="25" fillId="0" borderId="10" xfId="0" applyFont="1" applyBorder="1" applyAlignment="1">
      <alignment horizontal="center" wrapText="1"/>
    </xf>
    <xf numFmtId="0" fontId="25" fillId="34" borderId="22" xfId="0" applyFont="1" applyFill="1" applyBorder="1" applyAlignment="1">
      <alignment horizontal="center" vertical="center" wrapText="1"/>
    </xf>
    <xf numFmtId="0" fontId="20" fillId="34" borderId="24" xfId="0" applyFont="1" applyFill="1" applyBorder="1" applyAlignment="1">
      <alignment horizontal="left" vertical="center" wrapText="1"/>
    </xf>
    <xf numFmtId="0" fontId="24" fillId="0" borderId="0" xfId="0" applyFont="1" applyAlignment="1">
      <alignment horizontal="left" wrapText="1"/>
    </xf>
    <xf numFmtId="0" fontId="24" fillId="34" borderId="11" xfId="0" applyFont="1" applyFill="1" applyBorder="1" applyAlignment="1">
      <alignment horizontal="center" vertical="center"/>
    </xf>
    <xf numFmtId="0" fontId="24" fillId="34" borderId="29" xfId="0" applyFont="1" applyFill="1" applyBorder="1" applyAlignment="1">
      <alignment horizontal="center" vertical="center"/>
    </xf>
    <xf numFmtId="0" fontId="24" fillId="34" borderId="30" xfId="0" applyFont="1" applyFill="1" applyBorder="1" applyAlignment="1">
      <alignment horizontal="center" vertical="center"/>
    </xf>
    <xf numFmtId="0" fontId="22" fillId="0" borderId="12" xfId="0" applyFont="1" applyFill="1" applyBorder="1" applyAlignment="1">
      <alignment horizontal="center"/>
    </xf>
    <xf numFmtId="0" fontId="22" fillId="0" borderId="27" xfId="0" applyFont="1" applyFill="1" applyBorder="1" applyAlignment="1">
      <alignment horizontal="center"/>
    </xf>
    <xf numFmtId="0" fontId="22" fillId="0" borderId="28" xfId="0" applyFont="1" applyFill="1" applyBorder="1" applyAlignment="1">
      <alignment horizontal="center"/>
    </xf>
    <xf numFmtId="0" fontId="22" fillId="34" borderId="10" xfId="0" applyFont="1" applyFill="1" applyBorder="1" applyAlignment="1">
      <alignment horizontal="center"/>
    </xf>
    <xf numFmtId="0" fontId="24" fillId="0" borderId="0" xfId="0" applyFont="1" applyAlignment="1">
      <alignment horizontal="center" vertical="top" wrapText="1"/>
    </xf>
    <xf numFmtId="0" fontId="24" fillId="0" borderId="10" xfId="0" applyFont="1" applyBorder="1" applyAlignment="1">
      <alignment horizontal="center"/>
    </xf>
    <xf numFmtId="0" fontId="24" fillId="0" borderId="11" xfId="0" applyFont="1" applyBorder="1" applyAlignment="1">
      <alignment horizontal="center" wrapText="1"/>
    </xf>
    <xf numFmtId="0" fontId="24" fillId="0" borderId="30" xfId="0" applyFont="1" applyBorder="1" applyAlignment="1">
      <alignment horizontal="center" wrapText="1"/>
    </xf>
    <xf numFmtId="0" fontId="24" fillId="0" borderId="11" xfId="0" applyFont="1" applyBorder="1" applyAlignment="1">
      <alignment horizontal="center" vertical="top" wrapText="1"/>
    </xf>
    <xf numFmtId="0" fontId="24" fillId="0" borderId="30" xfId="0" applyFont="1" applyBorder="1" applyAlignment="1">
      <alignment horizontal="center" vertical="top" wrapText="1"/>
    </xf>
    <xf numFmtId="0" fontId="22" fillId="35" borderId="12" xfId="47" applyFont="1" applyFill="1" applyBorder="1" applyAlignment="1">
      <alignment horizontal="center"/>
    </xf>
    <xf numFmtId="0" fontId="22" fillId="35" borderId="28" xfId="47" applyFont="1" applyFill="1" applyBorder="1" applyAlignment="1">
      <alignment horizontal="center"/>
    </xf>
    <xf numFmtId="0" fontId="22" fillId="0" borderId="19" xfId="47" applyFont="1" applyBorder="1" applyAlignment="1">
      <alignment horizontal="center" wrapText="1"/>
    </xf>
  </cellXfs>
  <cellStyles count="49">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Komma 2" xfId="48"/>
    <cellStyle name="Link" xfId="42" builtinId="8"/>
    <cellStyle name="Neutral" xfId="8" builtinId="28" customBuiltin="1"/>
    <cellStyle name="Notiz" xfId="15" builtinId="10" customBuiltin="1"/>
    <cellStyle name="Schlecht" xfId="7" builtinId="27" customBuiltin="1"/>
    <cellStyle name="Standard" xfId="0" builtinId="0"/>
    <cellStyle name="Standard 2" xfId="43"/>
    <cellStyle name="Standard 3" xfId="44"/>
    <cellStyle name="Standard 4" xfId="46"/>
    <cellStyle name="Standard 5" xfId="47"/>
    <cellStyle name="Standard_Farr" xfId="45"/>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
    <dxf>
      <font>
        <color rgb="FFFF0000"/>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tatistikdaten.bayern.de/genesis/online?operation=find&amp;suchanweisung_language=de&amp;query=22400-015s" TargetMode="External"/><Relationship Id="rId7" Type="http://schemas.openxmlformats.org/officeDocument/2006/relationships/hyperlink" Target="https://www.statistikdaten.bayern.de/genesis/online?operation=table&amp;code=12621-002&amp;bypass=true&amp;levelindex=0&amp;levelid=1638459693545" TargetMode="External"/><Relationship Id="rId2" Type="http://schemas.openxmlformats.org/officeDocument/2006/relationships/hyperlink" Target="https://www.statistikdaten.bayern.de/genesis/online?operation=find&amp;suchanweisung_language=de&amp;query=22400-019s" TargetMode="External"/><Relationship Id="rId1" Type="http://schemas.openxmlformats.org/officeDocument/2006/relationships/hyperlink" Target="https://www.statistikdaten.bayern.de/genesis/online?operation=find&amp;suchanweisung_language=de&amp;query=12613-019" TargetMode="External"/><Relationship Id="rId6" Type="http://schemas.openxmlformats.org/officeDocument/2006/relationships/hyperlink" Target="https://www.statistikdaten.bayern.de/genesis/online?operation=table&amp;code=12621-002&amp;bypass=true&amp;levelindex=0&amp;levelid=1638459693545" TargetMode="External"/><Relationship Id="rId5" Type="http://schemas.openxmlformats.org/officeDocument/2006/relationships/hyperlink" Target="https://www.statistikdaten.bayern.de/genesis/online?operation=statistic&amp;levelindex=0&amp;levelid=1633940794910&amp;code=12411" TargetMode="External"/><Relationship Id="rId4" Type="http://schemas.openxmlformats.org/officeDocument/2006/relationships/hyperlink" Target="https://www.statistikdaten.bayern.de/genesis/online?operation=statistic&amp;levelindex=0&amp;levelid=1633940794910&amp;code=12411"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tatistikdaten.bayern.de/genesis/online?operation=statistic&amp;levelindex=0&amp;levelid=1633940794910&amp;code=12411" TargetMode="External"/><Relationship Id="rId1" Type="http://schemas.openxmlformats.org/officeDocument/2006/relationships/hyperlink" Target="https://www.statistikdaten.bayern.de/genesis/online?operation=statistic&amp;levelindex=0&amp;levelid=1633940794910&amp;code=1241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tatistikdaten.bayern.de/genesis/online?operation=find&amp;suchanweisung_language=de&amp;query=12613-019"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tatistikdaten.bayern.de/genesis/online?operation=table&amp;code=22400-019s&amp;bypass=true&amp;levelindex=0&amp;levelid=1638372628958" TargetMode="External"/><Relationship Id="rId1" Type="http://schemas.openxmlformats.org/officeDocument/2006/relationships/hyperlink" Target="https://www.statistikdaten.bayern.de/genesis/online?operation=table&amp;code=22400-019s&amp;bypass=true&amp;levelindex=0&amp;levelid=163837262895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statistikdaten.bayern.de/genesis/online?operation=table&amp;code=12621-002&amp;bypass=true&amp;levelindex=0&amp;levelid=1638459693545"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statistikdaten.bayern.de/genesis/online?operation=table&amp;code=12621-002&amp;bypass=true&amp;levelindex=0&amp;levelid=16384596935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topLeftCell="B1" zoomScale="102" zoomScaleNormal="102" workbookViewId="0">
      <selection sqref="A1:C1"/>
    </sheetView>
  </sheetViews>
  <sheetFormatPr baseColWidth="10" defaultColWidth="11.42578125" defaultRowHeight="12.75" x14ac:dyDescent="0.2"/>
  <cols>
    <col min="1" max="1" width="11.42578125" style="9"/>
    <col min="2" max="2" width="41.85546875" style="9" customWidth="1"/>
    <col min="3" max="3" width="100.42578125" style="9" customWidth="1"/>
    <col min="4" max="16384" width="11.42578125" style="3"/>
  </cols>
  <sheetData>
    <row r="1" spans="1:9" ht="43.5" customHeight="1" x14ac:dyDescent="0.2">
      <c r="A1" s="260" t="s">
        <v>270</v>
      </c>
      <c r="B1" s="260"/>
      <c r="C1" s="260"/>
      <c r="D1" s="192"/>
      <c r="E1" s="192"/>
      <c r="F1" s="192"/>
      <c r="G1" s="192"/>
      <c r="H1" s="192"/>
      <c r="I1" s="192"/>
    </row>
    <row r="2" spans="1:9" ht="26.45" customHeight="1" x14ac:dyDescent="0.2">
      <c r="A2" s="261" t="s">
        <v>269</v>
      </c>
      <c r="B2" s="261"/>
      <c r="C2" s="261"/>
      <c r="D2" s="193"/>
      <c r="E2" s="193"/>
      <c r="F2" s="193"/>
      <c r="G2" s="193"/>
      <c r="H2" s="193"/>
      <c r="I2" s="193"/>
    </row>
    <row r="3" spans="1:9" ht="15.75" x14ac:dyDescent="0.25">
      <c r="A3" s="44">
        <v>1</v>
      </c>
      <c r="B3" s="273" t="s">
        <v>43</v>
      </c>
      <c r="C3" s="273"/>
    </row>
    <row r="4" spans="1:9" ht="45" customHeight="1" x14ac:dyDescent="0.2">
      <c r="A4" s="203"/>
      <c r="B4" s="274" t="s">
        <v>247</v>
      </c>
      <c r="C4" s="274"/>
    </row>
    <row r="5" spans="1:9" s="37" customFormat="1" ht="22.5" customHeight="1" x14ac:dyDescent="0.2">
      <c r="A5" s="204"/>
      <c r="B5" s="213" t="s">
        <v>240</v>
      </c>
      <c r="C5" s="214" t="s">
        <v>180</v>
      </c>
      <c r="D5" s="206"/>
    </row>
    <row r="6" spans="1:9" s="37" customFormat="1" ht="22.5" customHeight="1" x14ac:dyDescent="0.2">
      <c r="A6" s="204"/>
      <c r="B6" s="40" t="s">
        <v>36</v>
      </c>
      <c r="C6" s="199">
        <v>2019</v>
      </c>
    </row>
    <row r="7" spans="1:9" s="37" customFormat="1" ht="37.5" customHeight="1" x14ac:dyDescent="0.2">
      <c r="A7" s="204"/>
      <c r="B7" s="40" t="s">
        <v>248</v>
      </c>
      <c r="C7" s="199" t="s">
        <v>234</v>
      </c>
    </row>
    <row r="8" spans="1:9" s="37" customFormat="1" ht="22.5" customHeight="1" x14ac:dyDescent="0.2">
      <c r="A8" s="204"/>
      <c r="B8" s="43" t="s">
        <v>161</v>
      </c>
      <c r="C8" s="199" t="s">
        <v>180</v>
      </c>
    </row>
    <row r="9" spans="1:9" x14ac:dyDescent="0.2">
      <c r="A9" s="205"/>
      <c r="B9" s="40" t="s">
        <v>37</v>
      </c>
      <c r="C9" s="199" t="s">
        <v>0</v>
      </c>
    </row>
    <row r="10" spans="1:9" x14ac:dyDescent="0.2">
      <c r="A10" s="197"/>
      <c r="B10" s="46"/>
      <c r="C10" s="47"/>
    </row>
    <row r="11" spans="1:9" ht="47.1" customHeight="1" x14ac:dyDescent="0.25">
      <c r="A11" s="44">
        <v>2</v>
      </c>
      <c r="B11" s="44" t="s">
        <v>156</v>
      </c>
      <c r="C11" s="47"/>
    </row>
    <row r="12" spans="1:9" ht="39.4" customHeight="1" x14ac:dyDescent="0.2">
      <c r="A12" s="264"/>
      <c r="B12" s="270" t="s">
        <v>273</v>
      </c>
      <c r="C12" s="272"/>
    </row>
    <row r="13" spans="1:9" ht="17.100000000000001" customHeight="1" x14ac:dyDescent="0.2">
      <c r="A13" s="265"/>
      <c r="B13" s="48" t="s">
        <v>25</v>
      </c>
      <c r="C13" s="45"/>
    </row>
    <row r="14" spans="1:9" ht="16.350000000000001" customHeight="1" x14ac:dyDescent="0.25">
      <c r="A14" s="265"/>
      <c r="B14" s="49" t="s">
        <v>26</v>
      </c>
      <c r="C14" s="74" t="s">
        <v>264</v>
      </c>
    </row>
    <row r="15" spans="1:9" ht="16.350000000000001" customHeight="1" x14ac:dyDescent="0.25">
      <c r="A15" s="265"/>
      <c r="B15" s="49" t="s">
        <v>154</v>
      </c>
      <c r="C15" s="74" t="s">
        <v>264</v>
      </c>
      <c r="E15" s="75"/>
    </row>
    <row r="16" spans="1:9" x14ac:dyDescent="0.2">
      <c r="A16" s="266"/>
      <c r="B16" s="50"/>
      <c r="C16" s="50"/>
    </row>
    <row r="17" spans="1:5" ht="21" customHeight="1" x14ac:dyDescent="0.25">
      <c r="A17" s="44">
        <v>3</v>
      </c>
      <c r="B17" s="44" t="s">
        <v>155</v>
      </c>
      <c r="C17" s="45"/>
    </row>
    <row r="18" spans="1:5" ht="26.65" customHeight="1" x14ac:dyDescent="0.2">
      <c r="A18" s="207"/>
      <c r="B18" s="262" t="s">
        <v>249</v>
      </c>
      <c r="C18" s="263"/>
    </row>
    <row r="19" spans="1:5" ht="15.4" customHeight="1" x14ac:dyDescent="0.2">
      <c r="A19" s="208"/>
      <c r="B19" s="215" t="s">
        <v>25</v>
      </c>
      <c r="C19" s="72"/>
      <c r="D19" s="210"/>
    </row>
    <row r="20" spans="1:5" ht="33.6" customHeight="1" x14ac:dyDescent="0.2">
      <c r="A20" s="208"/>
      <c r="B20" s="48" t="s">
        <v>29</v>
      </c>
      <c r="C20" s="72" t="s">
        <v>23</v>
      </c>
    </row>
    <row r="21" spans="1:5" ht="25.5" x14ac:dyDescent="0.2">
      <c r="A21" s="209"/>
      <c r="B21" s="48" t="s">
        <v>27</v>
      </c>
      <c r="C21" s="51" t="s">
        <v>28</v>
      </c>
    </row>
    <row r="22" spans="1:5" x14ac:dyDescent="0.2">
      <c r="A22" s="198"/>
      <c r="B22" s="52"/>
      <c r="C22" s="45"/>
    </row>
    <row r="23" spans="1:5" ht="15.75" x14ac:dyDescent="0.25">
      <c r="A23" s="44">
        <v>4</v>
      </c>
      <c r="B23" s="44" t="s">
        <v>158</v>
      </c>
      <c r="C23" s="45"/>
    </row>
    <row r="24" spans="1:5" ht="28.15" customHeight="1" x14ac:dyDescent="0.2">
      <c r="A24" s="267"/>
      <c r="B24" s="270" t="s">
        <v>250</v>
      </c>
      <c r="C24" s="271"/>
      <c r="D24" s="210"/>
      <c r="E24" s="75"/>
    </row>
    <row r="25" spans="1:5" x14ac:dyDescent="0.2">
      <c r="A25" s="268"/>
      <c r="B25" s="45" t="s">
        <v>25</v>
      </c>
      <c r="C25" s="45"/>
    </row>
    <row r="26" spans="1:5" x14ac:dyDescent="0.2">
      <c r="A26" s="268"/>
      <c r="B26" s="45" t="s">
        <v>27</v>
      </c>
      <c r="C26" s="53" t="s">
        <v>271</v>
      </c>
    </row>
    <row r="27" spans="1:5" x14ac:dyDescent="0.2">
      <c r="A27" s="269"/>
      <c r="B27" s="48" t="s">
        <v>29</v>
      </c>
      <c r="C27" s="55" t="s">
        <v>272</v>
      </c>
    </row>
    <row r="28" spans="1:5" ht="15.75" x14ac:dyDescent="0.25">
      <c r="A28" s="44">
        <v>5</v>
      </c>
      <c r="B28" s="44" t="s">
        <v>159</v>
      </c>
      <c r="C28" s="45"/>
      <c r="D28" s="76"/>
    </row>
    <row r="29" spans="1:5" x14ac:dyDescent="0.2">
      <c r="A29" s="137"/>
      <c r="B29" s="45" t="s">
        <v>252</v>
      </c>
      <c r="C29" s="45"/>
      <c r="D29" s="38"/>
    </row>
    <row r="30" spans="1:5" ht="15.75" x14ac:dyDescent="0.25">
      <c r="A30" s="44">
        <v>6</v>
      </c>
      <c r="B30" s="44" t="s">
        <v>235</v>
      </c>
      <c r="C30" s="45"/>
      <c r="D30" s="38"/>
    </row>
    <row r="31" spans="1:5" x14ac:dyDescent="0.2">
      <c r="A31" s="137"/>
      <c r="B31" s="45" t="s">
        <v>42</v>
      </c>
      <c r="C31" s="45"/>
      <c r="D31" s="38"/>
    </row>
    <row r="32" spans="1:5" ht="15.75" x14ac:dyDescent="0.25">
      <c r="A32" s="44">
        <v>7</v>
      </c>
      <c r="B32" s="216" t="s">
        <v>251</v>
      </c>
      <c r="C32" s="45"/>
      <c r="D32" s="38"/>
    </row>
    <row r="33" spans="1:4" x14ac:dyDescent="0.2">
      <c r="A33" s="26"/>
      <c r="B33" s="48" t="s">
        <v>288</v>
      </c>
      <c r="C33" s="54"/>
      <c r="D33" s="38"/>
    </row>
    <row r="34" spans="1:4" x14ac:dyDescent="0.2">
      <c r="A34" s="232"/>
      <c r="B34" s="215" t="s">
        <v>25</v>
      </c>
      <c r="C34" s="54"/>
      <c r="D34" s="38"/>
    </row>
    <row r="35" spans="1:4" ht="15" x14ac:dyDescent="0.25">
      <c r="A35" s="232"/>
      <c r="B35" s="48" t="s">
        <v>29</v>
      </c>
      <c r="C35" s="233" t="s">
        <v>263</v>
      </c>
      <c r="D35" s="38"/>
    </row>
    <row r="36" spans="1:4" ht="15" x14ac:dyDescent="0.25">
      <c r="A36" s="232"/>
      <c r="B36" s="48" t="s">
        <v>27</v>
      </c>
      <c r="C36" s="233" t="s">
        <v>263</v>
      </c>
      <c r="D36" s="38"/>
    </row>
    <row r="37" spans="1:4" x14ac:dyDescent="0.2">
      <c r="D37" s="38"/>
    </row>
    <row r="38" spans="1:4" x14ac:dyDescent="0.2">
      <c r="A38" s="9" t="s">
        <v>246</v>
      </c>
      <c r="D38" s="38"/>
    </row>
    <row r="39" spans="1:4" x14ac:dyDescent="0.2">
      <c r="D39" s="39"/>
    </row>
    <row r="40" spans="1:4" x14ac:dyDescent="0.2">
      <c r="D40" s="39"/>
    </row>
  </sheetData>
  <protectedRanges>
    <protectedRange algorithmName="SHA-512" hashValue="nUv6qTq9QALC21P0EdNMLUoX3eF4sMoKgSAD2LVwhxp9uX0VYD3AUXdS3mXSu2PdjqFhRAx7ZQSdMiksMwasOw==" saltValue="qsnM/L0vJ9MRpI/MvYljNA==" spinCount="100000" sqref="C9" name="Bereich1"/>
  </protectedRanges>
  <mergeCells count="9">
    <mergeCell ref="A1:C1"/>
    <mergeCell ref="A2:C2"/>
    <mergeCell ref="B18:C18"/>
    <mergeCell ref="A12:A16"/>
    <mergeCell ref="A24:A27"/>
    <mergeCell ref="B24:C24"/>
    <mergeCell ref="B12:C12"/>
    <mergeCell ref="B3:C3"/>
    <mergeCell ref="B4:C4"/>
  </mergeCells>
  <hyperlinks>
    <hyperlink ref="C20" r:id="rId1" location="abreadcrumb"/>
    <hyperlink ref="C26" r:id="rId2" location="abreadcrumb" display="LfStat - Genesis-Online: Pflegebedürftige Kreis"/>
    <hyperlink ref="C27" r:id="rId3" location="abreadcrumb" display="LfStat - Genesis-Online: Pflegebedürftige Bayern"/>
    <hyperlink ref="C15" r:id="rId4" location="abreadcrumb" display="https://www.statistikdaten.bayern.de/genesis/online?operation=statistic&amp;levelindex=0&amp;levelid=1633940794910&amp;code=12411 - abreadcrumb"/>
    <hyperlink ref="C14" r:id="rId5" location="abreadcrumb" display="https://www.statistikdaten.bayern.de/genesis/online?operation=statistic&amp;levelindex=0&amp;levelid=1633940794910&amp;code=12411 - abreadcrumb"/>
    <hyperlink ref="C35" r:id="rId6" location="abreadcrumb" display="abreadcrumb"/>
    <hyperlink ref="C36" r:id="rId7" location="abreadcrumb" display="abreadcrumb"/>
  </hyperlinks>
  <pageMargins left="0.7" right="0.7" top="0.78740157499999996" bottom="0.78740157499999996"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
  <sheetViews>
    <sheetView workbookViewId="0">
      <pane xSplit="1" ySplit="6" topLeftCell="B71" activePane="bottomRight" state="frozen"/>
      <selection pane="topRight"/>
      <selection pane="bottomLeft"/>
      <selection pane="bottomRight" activeCell="C93" sqref="C93"/>
    </sheetView>
  </sheetViews>
  <sheetFormatPr baseColWidth="10" defaultColWidth="12.5703125" defaultRowHeight="12.75" x14ac:dyDescent="0.2"/>
  <cols>
    <col min="1" max="1" width="24.85546875" style="42" customWidth="1"/>
    <col min="2" max="2" width="12" style="42" customWidth="1"/>
    <col min="3" max="3" width="11.5703125" style="42" customWidth="1"/>
    <col min="4" max="9" width="12.5703125" style="42" collapsed="1"/>
    <col min="10" max="14" width="12.5703125" style="42"/>
    <col min="15" max="15" width="16.42578125" style="42" customWidth="1" collapsed="1"/>
    <col min="16" max="16" width="12.5703125" style="42"/>
    <col min="17" max="17" width="13.85546875" style="42" customWidth="1" collapsed="1"/>
    <col min="18" max="21" width="12.5703125" style="42"/>
    <col min="22" max="22" width="12.5703125" style="42" collapsed="1"/>
    <col min="23" max="28" width="12.5703125" style="42"/>
    <col min="29" max="16384" width="12.5703125" style="42" collapsed="1"/>
  </cols>
  <sheetData>
    <row r="1" spans="1:21" x14ac:dyDescent="0.2">
      <c r="A1" s="217" t="s">
        <v>253</v>
      </c>
      <c r="B1" s="135"/>
      <c r="C1" s="135"/>
    </row>
    <row r="2" spans="1:21" x14ac:dyDescent="0.2">
      <c r="A2" s="73" t="str">
        <f>Inhaltsverzeichnis!C9</f>
        <v>Bayern</v>
      </c>
      <c r="B2" s="211"/>
      <c r="C2" s="135"/>
    </row>
    <row r="3" spans="1:21" x14ac:dyDescent="0.2">
      <c r="A3" s="218" t="s">
        <v>254</v>
      </c>
      <c r="K3" s="211"/>
    </row>
    <row r="4" spans="1:21" ht="35.450000000000003" customHeight="1" thickBot="1" x14ac:dyDescent="0.25">
      <c r="K4" s="293" t="s">
        <v>241</v>
      </c>
      <c r="L4" s="293"/>
      <c r="M4" s="293"/>
      <c r="O4" s="285" t="s">
        <v>242</v>
      </c>
      <c r="P4" s="285"/>
      <c r="Q4" s="285"/>
      <c r="S4" s="278" t="s">
        <v>255</v>
      </c>
      <c r="T4" s="279"/>
      <c r="U4" s="280"/>
    </row>
    <row r="5" spans="1:21" ht="14.45" customHeight="1" x14ac:dyDescent="0.25">
      <c r="A5" s="142"/>
      <c r="B5" s="291">
        <v>43100</v>
      </c>
      <c r="C5" s="292"/>
      <c r="D5" s="290">
        <v>43465</v>
      </c>
      <c r="E5" s="284"/>
      <c r="F5" s="290">
        <v>43830</v>
      </c>
      <c r="G5" s="284"/>
      <c r="H5" s="283">
        <v>44196</v>
      </c>
      <c r="I5" s="284"/>
      <c r="J5" s="58"/>
      <c r="K5" s="286" t="s">
        <v>180</v>
      </c>
      <c r="L5" s="287"/>
      <c r="M5" s="288"/>
      <c r="O5" s="282" t="str">
        <f>Inhaltsverzeichnis!C8</f>
        <v>2018 - 2020</v>
      </c>
      <c r="P5" s="282"/>
      <c r="Q5" s="282"/>
      <c r="S5" s="275">
        <v>43830</v>
      </c>
      <c r="T5" s="276"/>
      <c r="U5" s="277"/>
    </row>
    <row r="6" spans="1:21" ht="40.35" customHeight="1" thickBot="1" x14ac:dyDescent="0.25">
      <c r="A6" s="143" t="s">
        <v>44</v>
      </c>
      <c r="B6" s="144" t="s">
        <v>1</v>
      </c>
      <c r="C6" s="145" t="s">
        <v>2</v>
      </c>
      <c r="D6" s="144" t="s">
        <v>1</v>
      </c>
      <c r="E6" s="145" t="s">
        <v>2</v>
      </c>
      <c r="F6" s="144" t="s">
        <v>1</v>
      </c>
      <c r="G6" s="145" t="s">
        <v>2</v>
      </c>
      <c r="H6" s="146" t="s">
        <v>1</v>
      </c>
      <c r="I6" s="145" t="s">
        <v>2</v>
      </c>
      <c r="J6" s="5"/>
      <c r="K6" s="60"/>
      <c r="L6" s="59" t="s">
        <v>1</v>
      </c>
      <c r="M6" s="59" t="s">
        <v>2</v>
      </c>
      <c r="O6" s="59"/>
      <c r="P6" s="59" t="s">
        <v>1</v>
      </c>
      <c r="Q6" s="59" t="s">
        <v>2</v>
      </c>
      <c r="S6" s="59"/>
      <c r="T6" s="59" t="s">
        <v>1</v>
      </c>
      <c r="U6" s="59" t="s">
        <v>2</v>
      </c>
    </row>
    <row r="7" spans="1:21" ht="14.1" customHeight="1" x14ac:dyDescent="0.2">
      <c r="A7" s="61" t="s">
        <v>45</v>
      </c>
      <c r="B7" s="88">
        <v>64554</v>
      </c>
      <c r="C7" s="139">
        <v>62073</v>
      </c>
      <c r="D7" s="88">
        <v>65226</v>
      </c>
      <c r="E7" s="89">
        <v>62284</v>
      </c>
      <c r="F7" s="88">
        <v>65655</v>
      </c>
      <c r="G7" s="89">
        <v>62381</v>
      </c>
      <c r="H7" s="88">
        <v>65813</v>
      </c>
      <c r="I7" s="89">
        <v>62805</v>
      </c>
      <c r="J7" s="57"/>
      <c r="K7" s="61" t="s">
        <v>45</v>
      </c>
      <c r="L7" s="62">
        <f>((D7+F7+H7)/3+(B7+D7+F7)/3)/2</f>
        <v>65354.833333333336</v>
      </c>
      <c r="M7" s="62">
        <f>((E7+G7+I7)/3+(C7+E7+G7)/3)/2</f>
        <v>62368</v>
      </c>
      <c r="O7" s="59" t="s">
        <v>131</v>
      </c>
      <c r="P7" s="62">
        <f>L7+L8+L9+L10+L11</f>
        <v>323572.33333333337</v>
      </c>
      <c r="Q7" s="62">
        <f>M7+M8+M9+M10+M11</f>
        <v>308397.33333333331</v>
      </c>
      <c r="S7" s="59" t="s">
        <v>131</v>
      </c>
      <c r="T7" s="62">
        <f>F7+F8+F9+F10+F11</f>
        <v>327087</v>
      </c>
      <c r="U7" s="62">
        <f>G7+G8+G9+G10+G11</f>
        <v>311853</v>
      </c>
    </row>
    <row r="8" spans="1:21" ht="14.1" customHeight="1" x14ac:dyDescent="0.2">
      <c r="A8" s="61" t="s">
        <v>46</v>
      </c>
      <c r="B8" s="90">
        <v>65048</v>
      </c>
      <c r="C8" s="140">
        <v>61640</v>
      </c>
      <c r="D8" s="90">
        <v>65516</v>
      </c>
      <c r="E8" s="91">
        <v>62979</v>
      </c>
      <c r="F8" s="90">
        <v>66034</v>
      </c>
      <c r="G8" s="91">
        <v>62970</v>
      </c>
      <c r="H8" s="90">
        <v>66236</v>
      </c>
      <c r="I8" s="91">
        <v>62821</v>
      </c>
      <c r="J8" s="57"/>
      <c r="K8" s="61" t="s">
        <v>46</v>
      </c>
      <c r="L8" s="62">
        <f t="shared" ref="L8:M71" si="0">((D8+F8+H8)/3+(B8+D8+F8)/3)/2</f>
        <v>65730.666666666672</v>
      </c>
      <c r="M8" s="62">
        <f t="shared" si="0"/>
        <v>62726.5</v>
      </c>
      <c r="O8" s="63" t="s">
        <v>132</v>
      </c>
      <c r="P8" s="62">
        <f>L12+L13+L14+L15+L16</f>
        <v>297580</v>
      </c>
      <c r="Q8" s="62">
        <f>M12+M13+M14+M15+M16</f>
        <v>282092</v>
      </c>
      <c r="S8" s="63" t="s">
        <v>132</v>
      </c>
      <c r="T8" s="62">
        <f>F12+F13+F14+F15+F16</f>
        <v>300167</v>
      </c>
      <c r="U8" s="62">
        <f>G12+G13+G14+G15+G16</f>
        <v>284508</v>
      </c>
    </row>
    <row r="9" spans="1:21" x14ac:dyDescent="0.2">
      <c r="A9" s="61" t="s">
        <v>47</v>
      </c>
      <c r="B9" s="90">
        <v>62672</v>
      </c>
      <c r="C9" s="140">
        <v>59640</v>
      </c>
      <c r="D9" s="90">
        <v>65601</v>
      </c>
      <c r="E9" s="91">
        <v>62258</v>
      </c>
      <c r="F9" s="90">
        <v>65942</v>
      </c>
      <c r="G9" s="91">
        <v>63409</v>
      </c>
      <c r="H9" s="90">
        <v>66300</v>
      </c>
      <c r="I9" s="91">
        <v>63188</v>
      </c>
      <c r="J9" s="57"/>
      <c r="K9" s="61" t="s">
        <v>47</v>
      </c>
      <c r="L9" s="62">
        <f t="shared" si="0"/>
        <v>65343</v>
      </c>
      <c r="M9" s="62">
        <f t="shared" si="0"/>
        <v>62360.333333333328</v>
      </c>
      <c r="O9" s="59" t="s">
        <v>133</v>
      </c>
      <c r="P9" s="62">
        <f>L17+L18+L19+L20+L21</f>
        <v>296304.66666666669</v>
      </c>
      <c r="Q9" s="62">
        <f>M17+M18+M19+M20+M21</f>
        <v>281031.16666666663</v>
      </c>
      <c r="S9" s="59" t="s">
        <v>133</v>
      </c>
      <c r="T9" s="62">
        <f>F17+F18+F19+F20+F21</f>
        <v>295977</v>
      </c>
      <c r="U9" s="62">
        <f>G17+G18+G19+G20+G21</f>
        <v>280152</v>
      </c>
    </row>
    <row r="10" spans="1:21" x14ac:dyDescent="0.2">
      <c r="A10" s="61" t="s">
        <v>48</v>
      </c>
      <c r="B10" s="90">
        <v>61704</v>
      </c>
      <c r="C10" s="140">
        <v>58278</v>
      </c>
      <c r="D10" s="90">
        <v>63157</v>
      </c>
      <c r="E10" s="91">
        <v>60187</v>
      </c>
      <c r="F10" s="90">
        <v>65900</v>
      </c>
      <c r="G10" s="91">
        <v>62568</v>
      </c>
      <c r="H10" s="90">
        <v>66094</v>
      </c>
      <c r="I10" s="91">
        <v>63555</v>
      </c>
      <c r="J10" s="57"/>
      <c r="K10" s="61" t="s">
        <v>48</v>
      </c>
      <c r="L10" s="62">
        <f t="shared" si="0"/>
        <v>64318.666666666672</v>
      </c>
      <c r="M10" s="62">
        <f t="shared" si="0"/>
        <v>61223.833333333336</v>
      </c>
      <c r="O10" s="59" t="s">
        <v>134</v>
      </c>
      <c r="P10" s="62">
        <f>L22+L23+L24+L25+L26</f>
        <v>327667.66666666663</v>
      </c>
      <c r="Q10" s="62">
        <f>M22+M23+M24+M25+M26</f>
        <v>304733.66666666669</v>
      </c>
      <c r="S10" s="59" t="s">
        <v>134</v>
      </c>
      <c r="T10" s="62">
        <f>F22+F23+F24+F25+F26</f>
        <v>322295</v>
      </c>
      <c r="U10" s="62">
        <f>G22+G23+G24+G25+G26</f>
        <v>302690</v>
      </c>
    </row>
    <row r="11" spans="1:21" x14ac:dyDescent="0.2">
      <c r="A11" s="61" t="s">
        <v>49</v>
      </c>
      <c r="B11" s="90">
        <v>59482</v>
      </c>
      <c r="C11" s="140">
        <v>57122</v>
      </c>
      <c r="D11" s="90">
        <v>62129</v>
      </c>
      <c r="E11" s="91">
        <v>58670</v>
      </c>
      <c r="F11" s="90">
        <v>63556</v>
      </c>
      <c r="G11" s="91">
        <v>60525</v>
      </c>
      <c r="H11" s="90">
        <v>66099</v>
      </c>
      <c r="I11" s="91">
        <v>62800</v>
      </c>
      <c r="J11" s="57"/>
      <c r="K11" s="61" t="s">
        <v>49</v>
      </c>
      <c r="L11" s="62">
        <f t="shared" si="0"/>
        <v>62825.166666666672</v>
      </c>
      <c r="M11" s="62">
        <f t="shared" si="0"/>
        <v>59718.666666666672</v>
      </c>
      <c r="O11" s="59" t="s">
        <v>135</v>
      </c>
      <c r="P11" s="62">
        <f>L27+L28+L29+L30+L31</f>
        <v>403719</v>
      </c>
      <c r="Q11" s="62">
        <f>M27+M28+M29+M30+M31</f>
        <v>362941.16666666663</v>
      </c>
      <c r="S11" s="59" t="s">
        <v>135</v>
      </c>
      <c r="T11" s="62">
        <f>F27+F28+F29+F30+F31</f>
        <v>404278</v>
      </c>
      <c r="U11" s="62">
        <f>G27+G28+G29+G30+G31</f>
        <v>362621</v>
      </c>
    </row>
    <row r="12" spans="1:21" x14ac:dyDescent="0.2">
      <c r="A12" s="61" t="s">
        <v>50</v>
      </c>
      <c r="B12" s="90">
        <v>59580</v>
      </c>
      <c r="C12" s="140">
        <v>56192</v>
      </c>
      <c r="D12" s="90">
        <v>60015</v>
      </c>
      <c r="E12" s="91">
        <v>57662</v>
      </c>
      <c r="F12" s="90">
        <v>62566</v>
      </c>
      <c r="G12" s="91">
        <v>59002</v>
      </c>
      <c r="H12" s="90">
        <v>63783</v>
      </c>
      <c r="I12" s="91">
        <v>60672</v>
      </c>
      <c r="J12" s="57"/>
      <c r="K12" s="61" t="s">
        <v>50</v>
      </c>
      <c r="L12" s="62">
        <f t="shared" si="0"/>
        <v>61420.833333333336</v>
      </c>
      <c r="M12" s="62">
        <f t="shared" si="0"/>
        <v>58365.333333333328</v>
      </c>
      <c r="O12" s="59" t="s">
        <v>136</v>
      </c>
      <c r="P12" s="62">
        <f>L32+L33+L34+L35+L36</f>
        <v>447499.33333333331</v>
      </c>
      <c r="Q12" s="62">
        <f>M32+M33+M34+M35+M36</f>
        <v>412209</v>
      </c>
      <c r="S12" s="59" t="s">
        <v>136</v>
      </c>
      <c r="T12" s="62">
        <f>F32+F33+F34+F35+F36</f>
        <v>447020</v>
      </c>
      <c r="U12" s="62">
        <f>G32+G33+G34+G35+G36</f>
        <v>411066</v>
      </c>
    </row>
    <row r="13" spans="1:21" x14ac:dyDescent="0.2">
      <c r="A13" s="61" t="s">
        <v>51</v>
      </c>
      <c r="B13" s="90">
        <v>57425</v>
      </c>
      <c r="C13" s="140">
        <v>54129</v>
      </c>
      <c r="D13" s="90">
        <v>59934</v>
      </c>
      <c r="E13" s="91">
        <v>56435</v>
      </c>
      <c r="F13" s="90">
        <v>60261</v>
      </c>
      <c r="G13" s="91">
        <v>57827</v>
      </c>
      <c r="H13" s="90">
        <v>62681</v>
      </c>
      <c r="I13" s="91">
        <v>59136</v>
      </c>
      <c r="J13" s="57"/>
      <c r="K13" s="61" t="s">
        <v>51</v>
      </c>
      <c r="L13" s="62">
        <f t="shared" si="0"/>
        <v>60082.666666666664</v>
      </c>
      <c r="M13" s="62">
        <f t="shared" si="0"/>
        <v>56964.833333333336</v>
      </c>
      <c r="O13" s="59" t="s">
        <v>137</v>
      </c>
      <c r="P13" s="62">
        <f>L37+L38+L39+L40+L41</f>
        <v>452777.5</v>
      </c>
      <c r="Q13" s="62">
        <f>M37+M38+M39+M40+M41</f>
        <v>423017.33333333331</v>
      </c>
      <c r="S13" s="59" t="s">
        <v>137</v>
      </c>
      <c r="T13" s="62">
        <f>F37+F38+F39+F40+F41</f>
        <v>457574</v>
      </c>
      <c r="U13" s="62">
        <f>G37+G38+G39+G40+G41</f>
        <v>426661</v>
      </c>
    </row>
    <row r="14" spans="1:21" x14ac:dyDescent="0.2">
      <c r="A14" s="61" t="s">
        <v>52</v>
      </c>
      <c r="B14" s="90">
        <v>57880</v>
      </c>
      <c r="C14" s="140">
        <v>55166</v>
      </c>
      <c r="D14" s="90">
        <v>57799</v>
      </c>
      <c r="E14" s="91">
        <v>54533</v>
      </c>
      <c r="F14" s="90">
        <v>60303</v>
      </c>
      <c r="G14" s="91">
        <v>56811</v>
      </c>
      <c r="H14" s="90">
        <v>60439</v>
      </c>
      <c r="I14" s="91">
        <v>58013</v>
      </c>
      <c r="J14" s="57"/>
      <c r="K14" s="61" t="s">
        <v>52</v>
      </c>
      <c r="L14" s="62">
        <f t="shared" si="0"/>
        <v>59087.166666666664</v>
      </c>
      <c r="M14" s="62">
        <f t="shared" si="0"/>
        <v>55977.833333333336</v>
      </c>
      <c r="O14" s="59" t="s">
        <v>138</v>
      </c>
      <c r="P14" s="62">
        <f>L42+L43+L44+L45+L46</f>
        <v>430895.16666666663</v>
      </c>
      <c r="Q14" s="62">
        <f>M42+M43+M44+M45+M46</f>
        <v>419360</v>
      </c>
      <c r="S14" s="59" t="s">
        <v>138</v>
      </c>
      <c r="T14" s="62">
        <f>F42+F43+F44+F45+F46</f>
        <v>434616</v>
      </c>
      <c r="U14" s="62">
        <f>G42+G43+G44+G45+G46</f>
        <v>421955</v>
      </c>
    </row>
    <row r="15" spans="1:21" x14ac:dyDescent="0.2">
      <c r="A15" s="61" t="s">
        <v>53</v>
      </c>
      <c r="B15" s="90">
        <v>57303</v>
      </c>
      <c r="C15" s="140">
        <v>54330</v>
      </c>
      <c r="D15" s="90">
        <v>58421</v>
      </c>
      <c r="E15" s="91">
        <v>55592</v>
      </c>
      <c r="F15" s="90">
        <v>58181</v>
      </c>
      <c r="G15" s="91">
        <v>54873</v>
      </c>
      <c r="H15" s="90">
        <v>60605</v>
      </c>
      <c r="I15" s="91">
        <v>57008</v>
      </c>
      <c r="J15" s="57"/>
      <c r="K15" s="61" t="s">
        <v>53</v>
      </c>
      <c r="L15" s="62">
        <f t="shared" si="0"/>
        <v>58518.666666666672</v>
      </c>
      <c r="M15" s="62">
        <f t="shared" si="0"/>
        <v>55378</v>
      </c>
      <c r="O15" s="59" t="s">
        <v>139</v>
      </c>
      <c r="P15" s="62">
        <f>L47+L48+L49+L50+L51</f>
        <v>401982.66666666669</v>
      </c>
      <c r="Q15" s="62">
        <f>M47+M48+M49+M50+M51</f>
        <v>397830.16666666663</v>
      </c>
      <c r="S15" s="59" t="s">
        <v>139</v>
      </c>
      <c r="T15" s="62">
        <f>F47+F48+F49+F50+F51</f>
        <v>403325</v>
      </c>
      <c r="U15" s="62">
        <f>G47+G48+G49+G50+G51</f>
        <v>399167</v>
      </c>
    </row>
    <row r="16" spans="1:21" x14ac:dyDescent="0.2">
      <c r="A16" s="61" t="s">
        <v>54</v>
      </c>
      <c r="B16" s="90">
        <v>58950</v>
      </c>
      <c r="C16" s="140">
        <v>55920</v>
      </c>
      <c r="D16" s="90">
        <v>57814</v>
      </c>
      <c r="E16" s="91">
        <v>54692</v>
      </c>
      <c r="F16" s="90">
        <v>58856</v>
      </c>
      <c r="G16" s="91">
        <v>55995</v>
      </c>
      <c r="H16" s="90">
        <v>58534</v>
      </c>
      <c r="I16" s="91">
        <v>55142</v>
      </c>
      <c r="J16" s="57"/>
      <c r="K16" s="61" t="s">
        <v>54</v>
      </c>
      <c r="L16" s="62">
        <f t="shared" si="0"/>
        <v>58470.666666666672</v>
      </c>
      <c r="M16" s="62">
        <f t="shared" si="0"/>
        <v>55406</v>
      </c>
      <c r="O16" s="59" t="s">
        <v>140</v>
      </c>
      <c r="P16" s="62">
        <f>L52+L53+L54+L55+L56</f>
        <v>445246.33333333337</v>
      </c>
      <c r="Q16" s="62">
        <f>M52+M53+M54+M55+M56</f>
        <v>441240.33333333326</v>
      </c>
      <c r="S16" s="59" t="s">
        <v>140</v>
      </c>
      <c r="T16" s="62">
        <f>F52+F53+F54+F55+F56</f>
        <v>431223</v>
      </c>
      <c r="U16" s="62">
        <f>G52+G53+G54+G55+G56</f>
        <v>429019</v>
      </c>
    </row>
    <row r="17" spans="1:21" x14ac:dyDescent="0.2">
      <c r="A17" s="61" t="s">
        <v>55</v>
      </c>
      <c r="B17" s="90">
        <v>58673</v>
      </c>
      <c r="C17" s="140">
        <v>55981</v>
      </c>
      <c r="D17" s="90">
        <v>59392</v>
      </c>
      <c r="E17" s="91">
        <v>56285</v>
      </c>
      <c r="F17" s="90">
        <v>58123</v>
      </c>
      <c r="G17" s="91">
        <v>55097</v>
      </c>
      <c r="H17" s="90">
        <v>59208</v>
      </c>
      <c r="I17" s="91">
        <v>56231</v>
      </c>
      <c r="J17" s="57"/>
      <c r="K17" s="61" t="s">
        <v>55</v>
      </c>
      <c r="L17" s="62">
        <f t="shared" si="0"/>
        <v>58818.5</v>
      </c>
      <c r="M17" s="62">
        <f t="shared" si="0"/>
        <v>55829.333333333328</v>
      </c>
      <c r="O17" s="59" t="s">
        <v>141</v>
      </c>
      <c r="P17" s="62">
        <f>L57+L58+L59+L60+L61</f>
        <v>544789.33333333337</v>
      </c>
      <c r="Q17" s="62">
        <f>M57+M58+M59+M60+M61</f>
        <v>531451.66666666674</v>
      </c>
      <c r="S17" s="59" t="s">
        <v>141</v>
      </c>
      <c r="T17" s="62">
        <f>F57+F58+F59+F60+F61</f>
        <v>542887</v>
      </c>
      <c r="U17" s="62">
        <f>G57+G58+G59+G60+G61</f>
        <v>528793</v>
      </c>
    </row>
    <row r="18" spans="1:21" x14ac:dyDescent="0.2">
      <c r="A18" s="61" t="s">
        <v>56</v>
      </c>
      <c r="B18" s="90">
        <v>57984</v>
      </c>
      <c r="C18" s="140">
        <v>54554</v>
      </c>
      <c r="D18" s="90">
        <v>59172</v>
      </c>
      <c r="E18" s="91">
        <v>56374</v>
      </c>
      <c r="F18" s="90">
        <v>59847</v>
      </c>
      <c r="G18" s="91">
        <v>56665</v>
      </c>
      <c r="H18" s="90">
        <v>58449</v>
      </c>
      <c r="I18" s="91">
        <v>55351</v>
      </c>
      <c r="J18" s="57"/>
      <c r="K18" s="61" t="s">
        <v>56</v>
      </c>
      <c r="L18" s="62">
        <f t="shared" si="0"/>
        <v>59078.5</v>
      </c>
      <c r="M18" s="62">
        <f t="shared" si="0"/>
        <v>55997.166666666672</v>
      </c>
      <c r="O18" s="59" t="s">
        <v>142</v>
      </c>
      <c r="P18" s="62">
        <f>L62+L63+L64+L65+L66</f>
        <v>516091.33333333326</v>
      </c>
      <c r="Q18" s="62">
        <f>M62+M63+M64+M65+M66</f>
        <v>513634.16666666669</v>
      </c>
      <c r="S18" s="59" t="s">
        <v>142</v>
      </c>
      <c r="T18" s="62">
        <f>F62+F63+F64+F65+F66</f>
        <v>523937</v>
      </c>
      <c r="U18" s="62">
        <f>G62+G63+G64+G65+G66</f>
        <v>521383</v>
      </c>
    </row>
    <row r="19" spans="1:21" x14ac:dyDescent="0.2">
      <c r="A19" s="61" t="s">
        <v>57</v>
      </c>
      <c r="B19" s="90">
        <v>58855</v>
      </c>
      <c r="C19" s="140">
        <v>55626</v>
      </c>
      <c r="D19" s="90">
        <v>58428</v>
      </c>
      <c r="E19" s="91">
        <v>54982</v>
      </c>
      <c r="F19" s="90">
        <v>59572</v>
      </c>
      <c r="G19" s="91">
        <v>56677</v>
      </c>
      <c r="H19" s="90">
        <v>60138</v>
      </c>
      <c r="I19" s="91">
        <v>56962</v>
      </c>
      <c r="J19" s="57"/>
      <c r="K19" s="61" t="s">
        <v>57</v>
      </c>
      <c r="L19" s="62">
        <f t="shared" si="0"/>
        <v>59165.5</v>
      </c>
      <c r="M19" s="62">
        <f t="shared" si="0"/>
        <v>55984.333333333328</v>
      </c>
      <c r="O19" s="59" t="s">
        <v>143</v>
      </c>
      <c r="P19" s="62">
        <f>L67+L68+L69+L70+L71</f>
        <v>417116.66666666663</v>
      </c>
      <c r="Q19" s="62">
        <f>M67+M68+M69+M70+M71</f>
        <v>428000.16666666669</v>
      </c>
      <c r="S19" s="59" t="s">
        <v>143</v>
      </c>
      <c r="T19" s="62">
        <f>F67+F68+F69+F70+F71</f>
        <v>425098</v>
      </c>
      <c r="U19" s="62">
        <f>G67+G68+G69+G70+G71</f>
        <v>434281</v>
      </c>
    </row>
    <row r="20" spans="1:21" x14ac:dyDescent="0.2">
      <c r="A20" s="61" t="s">
        <v>58</v>
      </c>
      <c r="B20" s="90">
        <v>59805</v>
      </c>
      <c r="C20" s="140">
        <v>57580</v>
      </c>
      <c r="D20" s="90">
        <v>59296</v>
      </c>
      <c r="E20" s="91">
        <v>56068</v>
      </c>
      <c r="F20" s="90">
        <v>58764</v>
      </c>
      <c r="G20" s="91">
        <v>55308</v>
      </c>
      <c r="H20" s="90">
        <v>59903</v>
      </c>
      <c r="I20" s="91">
        <v>56886</v>
      </c>
      <c r="J20" s="57"/>
      <c r="K20" s="61" t="s">
        <v>58</v>
      </c>
      <c r="L20" s="62">
        <f t="shared" si="0"/>
        <v>59304.666666666672</v>
      </c>
      <c r="M20" s="62">
        <f t="shared" si="0"/>
        <v>56203</v>
      </c>
      <c r="O20" s="59" t="s">
        <v>144</v>
      </c>
      <c r="P20" s="62">
        <f>L72+L73+L74+L75+L76</f>
        <v>339161.33333333331</v>
      </c>
      <c r="Q20" s="62">
        <f>M72+M73+M74+M75+M76</f>
        <v>371655.33333333337</v>
      </c>
      <c r="S20" s="59" t="s">
        <v>144</v>
      </c>
      <c r="T20" s="62">
        <f>F72+F73+F74+F75+F76</f>
        <v>340217</v>
      </c>
      <c r="U20" s="62">
        <f>G72+G73+G74+G75+G76</f>
        <v>373557</v>
      </c>
    </row>
    <row r="21" spans="1:21" x14ac:dyDescent="0.2">
      <c r="A21" s="61" t="s">
        <v>59</v>
      </c>
      <c r="B21" s="90">
        <v>60715</v>
      </c>
      <c r="C21" s="140">
        <v>57869</v>
      </c>
      <c r="D21" s="90">
        <v>60280</v>
      </c>
      <c r="E21" s="91">
        <v>57926</v>
      </c>
      <c r="F21" s="90">
        <v>59671</v>
      </c>
      <c r="G21" s="91">
        <v>56405</v>
      </c>
      <c r="H21" s="90">
        <v>59008</v>
      </c>
      <c r="I21" s="91">
        <v>55573</v>
      </c>
      <c r="J21" s="57"/>
      <c r="K21" s="61" t="s">
        <v>59</v>
      </c>
      <c r="L21" s="62">
        <f t="shared" si="0"/>
        <v>59937.5</v>
      </c>
      <c r="M21" s="62">
        <f t="shared" si="0"/>
        <v>57017.333333333328</v>
      </c>
      <c r="O21" s="59" t="s">
        <v>145</v>
      </c>
      <c r="P21" s="62">
        <f>L77+L78+L79+L80+L81</f>
        <v>271198.5</v>
      </c>
      <c r="Q21" s="62">
        <f>M77+M78+M79+M80+M81</f>
        <v>305016.16666666669</v>
      </c>
      <c r="S21" s="59" t="s">
        <v>145</v>
      </c>
      <c r="T21" s="62">
        <f>F77+F78+F79+F80+F81</f>
        <v>271153</v>
      </c>
      <c r="U21" s="62">
        <f>G77+G78+G79+G80+G81</f>
        <v>305579</v>
      </c>
    </row>
    <row r="22" spans="1:21" x14ac:dyDescent="0.2">
      <c r="A22" s="61" t="s">
        <v>60</v>
      </c>
      <c r="B22" s="90">
        <v>61919</v>
      </c>
      <c r="C22" s="140">
        <v>58726</v>
      </c>
      <c r="D22" s="90">
        <v>61129</v>
      </c>
      <c r="E22" s="91">
        <v>58305</v>
      </c>
      <c r="F22" s="90">
        <v>60669</v>
      </c>
      <c r="G22" s="91">
        <v>58298</v>
      </c>
      <c r="H22" s="90">
        <v>59991</v>
      </c>
      <c r="I22" s="91">
        <v>56652</v>
      </c>
      <c r="J22" s="57"/>
      <c r="K22" s="61" t="s">
        <v>60</v>
      </c>
      <c r="L22" s="62">
        <f t="shared" si="0"/>
        <v>60917.666666666672</v>
      </c>
      <c r="M22" s="62">
        <f t="shared" si="0"/>
        <v>58097.333333333328</v>
      </c>
      <c r="O22" s="59" t="s">
        <v>146</v>
      </c>
      <c r="P22" s="62">
        <f>L82+L83+L84+L85+L86</f>
        <v>263681</v>
      </c>
      <c r="Q22" s="62">
        <f>M82+M83+M84+M85+M86</f>
        <v>319531.83333333331</v>
      </c>
      <c r="S22" s="59" t="s">
        <v>146</v>
      </c>
      <c r="T22" s="62">
        <f>F82+F83+F84+F85+F86</f>
        <v>259745</v>
      </c>
      <c r="U22" s="62">
        <f>G82+G83+G84+G85+G86</f>
        <v>313354</v>
      </c>
    </row>
    <row r="23" spans="1:21" x14ac:dyDescent="0.2">
      <c r="A23" s="61" t="s">
        <v>61</v>
      </c>
      <c r="B23" s="90">
        <v>64611</v>
      </c>
      <c r="C23" s="140">
        <v>59640</v>
      </c>
      <c r="D23" s="90">
        <v>62514</v>
      </c>
      <c r="E23" s="91">
        <v>59150</v>
      </c>
      <c r="F23" s="90">
        <v>61525</v>
      </c>
      <c r="G23" s="91">
        <v>58711</v>
      </c>
      <c r="H23" s="90">
        <v>60968</v>
      </c>
      <c r="I23" s="91">
        <v>58563</v>
      </c>
      <c r="J23" s="57"/>
      <c r="K23" s="61" t="s">
        <v>61</v>
      </c>
      <c r="L23" s="62">
        <f t="shared" si="0"/>
        <v>62276.166666666672</v>
      </c>
      <c r="M23" s="62">
        <f t="shared" si="0"/>
        <v>58987.5</v>
      </c>
      <c r="O23" s="59" t="s">
        <v>147</v>
      </c>
      <c r="P23" s="62">
        <f>L87+L88+L89+L90+L91</f>
        <v>194055.33333333331</v>
      </c>
      <c r="Q23" s="62">
        <f>M87+M88+M89+M90+M91</f>
        <v>269097.66666666669</v>
      </c>
      <c r="S23" s="59" t="s">
        <v>147</v>
      </c>
      <c r="T23" s="62">
        <f>F87+F88+F89+F90+F91</f>
        <v>202533</v>
      </c>
      <c r="U23" s="62">
        <f>G87+G88+G89+G90+G91</f>
        <v>278846</v>
      </c>
    </row>
    <row r="24" spans="1:21" x14ac:dyDescent="0.2">
      <c r="A24" s="61" t="s">
        <v>62</v>
      </c>
      <c r="B24" s="90">
        <v>67965</v>
      </c>
      <c r="C24" s="140">
        <v>62942</v>
      </c>
      <c r="D24" s="90">
        <v>65153</v>
      </c>
      <c r="E24" s="91">
        <v>60102</v>
      </c>
      <c r="F24" s="90">
        <v>62928</v>
      </c>
      <c r="G24" s="91">
        <v>59487</v>
      </c>
      <c r="H24" s="90">
        <v>61776</v>
      </c>
      <c r="I24" s="91">
        <v>58899</v>
      </c>
      <c r="J24" s="57"/>
      <c r="K24" s="61" t="s">
        <v>62</v>
      </c>
      <c r="L24" s="62">
        <f t="shared" si="0"/>
        <v>64317.166666666664</v>
      </c>
      <c r="M24" s="62">
        <f t="shared" si="0"/>
        <v>60169.833333333328</v>
      </c>
      <c r="O24" s="59" t="s">
        <v>148</v>
      </c>
      <c r="P24" s="62">
        <f>L92</f>
        <v>82813.833333333343</v>
      </c>
      <c r="Q24" s="62">
        <f t="shared" ref="P24:Q26" si="1">M92</f>
        <v>144220.16666666669</v>
      </c>
      <c r="S24" s="59" t="s">
        <v>148</v>
      </c>
      <c r="T24" s="62">
        <f t="shared" ref="T24:U26" si="2">F92</f>
        <v>84501</v>
      </c>
      <c r="U24" s="62">
        <f t="shared" si="2"/>
        <v>145400</v>
      </c>
    </row>
    <row r="25" spans="1:21" x14ac:dyDescent="0.2">
      <c r="A25" s="61" t="s">
        <v>63</v>
      </c>
      <c r="B25" s="90">
        <v>71991</v>
      </c>
      <c r="C25" s="140">
        <v>64002</v>
      </c>
      <c r="D25" s="90">
        <v>69065</v>
      </c>
      <c r="E25" s="91">
        <v>63825</v>
      </c>
      <c r="F25" s="90">
        <v>66023</v>
      </c>
      <c r="G25" s="91">
        <v>60801</v>
      </c>
      <c r="H25" s="90">
        <v>63622</v>
      </c>
      <c r="I25" s="91">
        <v>59888</v>
      </c>
      <c r="J25" s="57"/>
      <c r="K25" s="61" t="s">
        <v>63</v>
      </c>
      <c r="L25" s="62">
        <f t="shared" si="0"/>
        <v>67631.5</v>
      </c>
      <c r="M25" s="62">
        <f t="shared" si="0"/>
        <v>62190.333333333328</v>
      </c>
      <c r="O25" s="59" t="s">
        <v>149</v>
      </c>
      <c r="P25" s="62">
        <f t="shared" si="1"/>
        <v>27958.666666666664</v>
      </c>
      <c r="Q25" s="62">
        <f t="shared" si="1"/>
        <v>66887.833333333328</v>
      </c>
      <c r="S25" s="59" t="s">
        <v>149</v>
      </c>
      <c r="T25" s="62">
        <f t="shared" si="2"/>
        <v>29080</v>
      </c>
      <c r="U25" s="62">
        <f t="shared" si="2"/>
        <v>67180</v>
      </c>
    </row>
    <row r="26" spans="1:21" ht="13.5" thickBot="1" x14ac:dyDescent="0.25">
      <c r="A26" s="61" t="s">
        <v>64</v>
      </c>
      <c r="B26" s="92">
        <v>76508</v>
      </c>
      <c r="C26" s="141">
        <v>67469</v>
      </c>
      <c r="D26" s="92">
        <v>74309</v>
      </c>
      <c r="E26" s="93">
        <v>65778</v>
      </c>
      <c r="F26" s="92">
        <v>71150</v>
      </c>
      <c r="G26" s="93">
        <v>65393</v>
      </c>
      <c r="H26" s="92">
        <v>67725</v>
      </c>
      <c r="I26" s="93">
        <v>61921</v>
      </c>
      <c r="J26" s="57"/>
      <c r="K26" s="61" t="s">
        <v>64</v>
      </c>
      <c r="L26" s="62">
        <f t="shared" si="0"/>
        <v>72525.166666666657</v>
      </c>
      <c r="M26" s="62">
        <f t="shared" si="0"/>
        <v>65288.666666666664</v>
      </c>
      <c r="O26" s="59" t="s">
        <v>150</v>
      </c>
      <c r="P26" s="62">
        <f t="shared" si="1"/>
        <v>4900.3333333333339</v>
      </c>
      <c r="Q26" s="62">
        <f t="shared" si="1"/>
        <v>18692.333333333332</v>
      </c>
      <c r="S26" s="59" t="s">
        <v>150</v>
      </c>
      <c r="T26" s="62">
        <f t="shared" si="2"/>
        <v>4978</v>
      </c>
      <c r="U26" s="62">
        <f t="shared" si="2"/>
        <v>18981</v>
      </c>
    </row>
    <row r="27" spans="1:21" x14ac:dyDescent="0.2">
      <c r="A27" s="61" t="s">
        <v>65</v>
      </c>
      <c r="B27" s="88">
        <v>80241</v>
      </c>
      <c r="C27" s="139">
        <v>71419</v>
      </c>
      <c r="D27" s="88">
        <v>78601</v>
      </c>
      <c r="E27" s="89">
        <v>69697</v>
      </c>
      <c r="F27" s="88">
        <v>76030</v>
      </c>
      <c r="G27" s="89">
        <v>67530</v>
      </c>
      <c r="H27" s="88">
        <v>72500</v>
      </c>
      <c r="I27" s="89">
        <v>66492</v>
      </c>
      <c r="J27" s="57"/>
      <c r="K27" s="61" t="s">
        <v>65</v>
      </c>
      <c r="L27" s="62">
        <f t="shared" si="0"/>
        <v>77000.5</v>
      </c>
      <c r="M27" s="62">
        <f t="shared" si="0"/>
        <v>68727.5</v>
      </c>
    </row>
    <row r="28" spans="1:21" x14ac:dyDescent="0.2">
      <c r="A28" s="61" t="s">
        <v>66</v>
      </c>
      <c r="B28" s="90">
        <v>79757</v>
      </c>
      <c r="C28" s="140">
        <v>71888</v>
      </c>
      <c r="D28" s="90">
        <v>82041</v>
      </c>
      <c r="E28" s="91">
        <v>73051</v>
      </c>
      <c r="F28" s="90">
        <v>79821</v>
      </c>
      <c r="G28" s="91">
        <v>71047</v>
      </c>
      <c r="H28" s="90">
        <v>76757</v>
      </c>
      <c r="I28" s="91">
        <v>67916</v>
      </c>
      <c r="J28" s="57"/>
      <c r="K28" s="61" t="s">
        <v>66</v>
      </c>
      <c r="L28" s="62">
        <f t="shared" si="0"/>
        <v>80039.666666666672</v>
      </c>
      <c r="M28" s="62">
        <f t="shared" si="0"/>
        <v>71333.333333333328</v>
      </c>
    </row>
    <row r="29" spans="1:21" x14ac:dyDescent="0.2">
      <c r="A29" s="61" t="s">
        <v>67</v>
      </c>
      <c r="B29" s="90">
        <v>79299</v>
      </c>
      <c r="C29" s="140">
        <v>71552</v>
      </c>
      <c r="D29" s="90">
        <v>81439</v>
      </c>
      <c r="E29" s="91">
        <v>73510</v>
      </c>
      <c r="F29" s="90">
        <v>83085</v>
      </c>
      <c r="G29" s="91">
        <v>74351</v>
      </c>
      <c r="H29" s="90">
        <v>80261</v>
      </c>
      <c r="I29" s="91">
        <v>71575</v>
      </c>
      <c r="J29" s="57"/>
      <c r="K29" s="61" t="s">
        <v>67</v>
      </c>
      <c r="L29" s="62">
        <f t="shared" si="0"/>
        <v>81434.666666666657</v>
      </c>
      <c r="M29" s="62">
        <f t="shared" si="0"/>
        <v>73141.5</v>
      </c>
    </row>
    <row r="30" spans="1:21" x14ac:dyDescent="0.2">
      <c r="A30" s="61" t="s">
        <v>68</v>
      </c>
      <c r="B30" s="90">
        <v>80935</v>
      </c>
      <c r="C30" s="140">
        <v>73434</v>
      </c>
      <c r="D30" s="90">
        <v>81251</v>
      </c>
      <c r="E30" s="91">
        <v>73391</v>
      </c>
      <c r="F30" s="90">
        <v>82863</v>
      </c>
      <c r="G30" s="91">
        <v>74832</v>
      </c>
      <c r="H30" s="90">
        <v>83635</v>
      </c>
      <c r="I30" s="91">
        <v>75110</v>
      </c>
      <c r="J30" s="57"/>
      <c r="K30" s="61" t="s">
        <v>68</v>
      </c>
      <c r="L30" s="62">
        <f t="shared" si="0"/>
        <v>82133</v>
      </c>
      <c r="M30" s="62">
        <f t="shared" si="0"/>
        <v>74165</v>
      </c>
    </row>
    <row r="31" spans="1:21" x14ac:dyDescent="0.2">
      <c r="A31" s="61" t="s">
        <v>69</v>
      </c>
      <c r="B31" s="90">
        <v>84876</v>
      </c>
      <c r="C31" s="140">
        <v>77591</v>
      </c>
      <c r="D31" s="90">
        <v>82756</v>
      </c>
      <c r="E31" s="91">
        <v>75180</v>
      </c>
      <c r="F31" s="90">
        <v>82479</v>
      </c>
      <c r="G31" s="91">
        <v>74861</v>
      </c>
      <c r="H31" s="90">
        <v>83321</v>
      </c>
      <c r="I31" s="91">
        <v>75770</v>
      </c>
      <c r="J31" s="57"/>
      <c r="K31" s="61" t="s">
        <v>69</v>
      </c>
      <c r="L31" s="62">
        <f t="shared" si="0"/>
        <v>83111.166666666657</v>
      </c>
      <c r="M31" s="62">
        <f t="shared" si="0"/>
        <v>75573.833333333328</v>
      </c>
    </row>
    <row r="32" spans="1:21" x14ac:dyDescent="0.2">
      <c r="A32" s="61" t="s">
        <v>70</v>
      </c>
      <c r="B32" s="90">
        <v>85747</v>
      </c>
      <c r="C32" s="140">
        <v>79733</v>
      </c>
      <c r="D32" s="90">
        <v>86680</v>
      </c>
      <c r="E32" s="91">
        <v>79152</v>
      </c>
      <c r="F32" s="90">
        <v>83819</v>
      </c>
      <c r="G32" s="91">
        <v>76410</v>
      </c>
      <c r="H32" s="90">
        <v>82972</v>
      </c>
      <c r="I32" s="91">
        <v>75644</v>
      </c>
      <c r="J32" s="57"/>
      <c r="K32" s="61" t="s">
        <v>70</v>
      </c>
      <c r="L32" s="62">
        <f t="shared" si="0"/>
        <v>84952.833333333328</v>
      </c>
      <c r="M32" s="62">
        <f t="shared" si="0"/>
        <v>77750.166666666672</v>
      </c>
    </row>
    <row r="33" spans="1:13" x14ac:dyDescent="0.2">
      <c r="A33" s="61" t="s">
        <v>71</v>
      </c>
      <c r="B33" s="90">
        <v>88711</v>
      </c>
      <c r="C33" s="140">
        <v>81039</v>
      </c>
      <c r="D33" s="90">
        <v>87712</v>
      </c>
      <c r="E33" s="91">
        <v>81435</v>
      </c>
      <c r="F33" s="90">
        <v>87430</v>
      </c>
      <c r="G33" s="91">
        <v>80349</v>
      </c>
      <c r="H33" s="90">
        <v>84274</v>
      </c>
      <c r="I33" s="91">
        <v>77319</v>
      </c>
      <c r="J33" s="57"/>
      <c r="K33" s="61" t="s">
        <v>71</v>
      </c>
      <c r="L33" s="62">
        <f t="shared" si="0"/>
        <v>87211.5</v>
      </c>
      <c r="M33" s="62">
        <f t="shared" si="0"/>
        <v>80321</v>
      </c>
    </row>
    <row r="34" spans="1:13" x14ac:dyDescent="0.2">
      <c r="A34" s="61" t="s">
        <v>72</v>
      </c>
      <c r="B34" s="90">
        <v>93475</v>
      </c>
      <c r="C34" s="140">
        <v>85922</v>
      </c>
      <c r="D34" s="90">
        <v>90507</v>
      </c>
      <c r="E34" s="91">
        <v>82717</v>
      </c>
      <c r="F34" s="90">
        <v>88400</v>
      </c>
      <c r="G34" s="91">
        <v>82720</v>
      </c>
      <c r="H34" s="90">
        <v>87971</v>
      </c>
      <c r="I34" s="91">
        <v>81129</v>
      </c>
      <c r="J34" s="57"/>
      <c r="K34" s="61" t="s">
        <v>72</v>
      </c>
      <c r="L34" s="62">
        <f t="shared" si="0"/>
        <v>89876.666666666657</v>
      </c>
      <c r="M34" s="62">
        <f t="shared" si="0"/>
        <v>82987.5</v>
      </c>
    </row>
    <row r="35" spans="1:13" x14ac:dyDescent="0.2">
      <c r="A35" s="61" t="s">
        <v>73</v>
      </c>
      <c r="B35" s="90">
        <v>90536</v>
      </c>
      <c r="C35" s="140">
        <v>84612</v>
      </c>
      <c r="D35" s="90">
        <v>95084</v>
      </c>
      <c r="E35" s="91">
        <v>87091</v>
      </c>
      <c r="F35" s="90">
        <v>91535</v>
      </c>
      <c r="G35" s="91">
        <v>83480</v>
      </c>
      <c r="H35" s="90">
        <v>88819</v>
      </c>
      <c r="I35" s="91">
        <v>83370</v>
      </c>
      <c r="J35" s="57"/>
      <c r="K35" s="61" t="s">
        <v>73</v>
      </c>
      <c r="L35" s="62">
        <f t="shared" si="0"/>
        <v>92098.833333333343</v>
      </c>
      <c r="M35" s="62">
        <f t="shared" si="0"/>
        <v>84854</v>
      </c>
    </row>
    <row r="36" spans="1:13" x14ac:dyDescent="0.2">
      <c r="A36" s="61" t="s">
        <v>74</v>
      </c>
      <c r="B36" s="90">
        <v>92918</v>
      </c>
      <c r="C36" s="140">
        <v>86082</v>
      </c>
      <c r="D36" s="90">
        <v>91975</v>
      </c>
      <c r="E36" s="91">
        <v>85687</v>
      </c>
      <c r="F36" s="90">
        <v>95836</v>
      </c>
      <c r="G36" s="91">
        <v>88107</v>
      </c>
      <c r="H36" s="90">
        <v>91617</v>
      </c>
      <c r="I36" s="91">
        <v>84108</v>
      </c>
      <c r="J36" s="57"/>
      <c r="K36" s="61" t="s">
        <v>74</v>
      </c>
      <c r="L36" s="62">
        <f t="shared" si="0"/>
        <v>93359.5</v>
      </c>
      <c r="M36" s="62">
        <f t="shared" si="0"/>
        <v>86296.333333333328</v>
      </c>
    </row>
    <row r="37" spans="1:13" x14ac:dyDescent="0.2">
      <c r="A37" s="61" t="s">
        <v>75</v>
      </c>
      <c r="B37" s="90">
        <v>90752</v>
      </c>
      <c r="C37" s="140">
        <v>83361</v>
      </c>
      <c r="D37" s="90">
        <v>94434</v>
      </c>
      <c r="E37" s="91">
        <v>87076</v>
      </c>
      <c r="F37" s="90">
        <v>92538</v>
      </c>
      <c r="G37" s="91">
        <v>86478</v>
      </c>
      <c r="H37" s="90">
        <v>95847</v>
      </c>
      <c r="I37" s="91">
        <v>88530</v>
      </c>
      <c r="J37" s="57"/>
      <c r="K37" s="61" t="s">
        <v>75</v>
      </c>
      <c r="L37" s="62">
        <f t="shared" si="0"/>
        <v>93423.833333333343</v>
      </c>
      <c r="M37" s="62">
        <f t="shared" si="0"/>
        <v>86499.833333333328</v>
      </c>
    </row>
    <row r="38" spans="1:13" x14ac:dyDescent="0.2">
      <c r="A38" s="61" t="s">
        <v>76</v>
      </c>
      <c r="B38" s="90">
        <v>89379</v>
      </c>
      <c r="C38" s="140">
        <v>83563</v>
      </c>
      <c r="D38" s="90">
        <v>91866</v>
      </c>
      <c r="E38" s="91">
        <v>84496</v>
      </c>
      <c r="F38" s="90">
        <v>94995</v>
      </c>
      <c r="G38" s="91">
        <v>87839</v>
      </c>
      <c r="H38" s="90">
        <v>92755</v>
      </c>
      <c r="I38" s="91">
        <v>86959</v>
      </c>
      <c r="J38" s="57"/>
      <c r="K38" s="61" t="s">
        <v>76</v>
      </c>
      <c r="L38" s="62">
        <f t="shared" si="0"/>
        <v>92642.666666666657</v>
      </c>
      <c r="M38" s="62">
        <f t="shared" si="0"/>
        <v>85865.333333333328</v>
      </c>
    </row>
    <row r="39" spans="1:13" x14ac:dyDescent="0.2">
      <c r="A39" s="61" t="s">
        <v>77</v>
      </c>
      <c r="B39" s="90">
        <v>85329</v>
      </c>
      <c r="C39" s="140">
        <v>80916</v>
      </c>
      <c r="D39" s="90">
        <v>90514</v>
      </c>
      <c r="E39" s="91">
        <v>84419</v>
      </c>
      <c r="F39" s="90">
        <v>92261</v>
      </c>
      <c r="G39" s="91">
        <v>85204</v>
      </c>
      <c r="H39" s="90">
        <v>95033</v>
      </c>
      <c r="I39" s="91">
        <v>88371</v>
      </c>
      <c r="J39" s="57"/>
      <c r="K39" s="61" t="s">
        <v>77</v>
      </c>
      <c r="L39" s="62">
        <f t="shared" si="0"/>
        <v>90985.333333333343</v>
      </c>
      <c r="M39" s="62">
        <f t="shared" si="0"/>
        <v>84755.5</v>
      </c>
    </row>
    <row r="40" spans="1:13" x14ac:dyDescent="0.2">
      <c r="A40" s="61" t="s">
        <v>78</v>
      </c>
      <c r="B40" s="90">
        <v>85097</v>
      </c>
      <c r="C40" s="140">
        <v>81120</v>
      </c>
      <c r="D40" s="90">
        <v>86454</v>
      </c>
      <c r="E40" s="91">
        <v>81686</v>
      </c>
      <c r="F40" s="90">
        <v>90919</v>
      </c>
      <c r="G40" s="91">
        <v>84995</v>
      </c>
      <c r="H40" s="90">
        <v>92235</v>
      </c>
      <c r="I40" s="91">
        <v>85640</v>
      </c>
      <c r="J40" s="57"/>
      <c r="K40" s="61" t="s">
        <v>78</v>
      </c>
      <c r="L40" s="62">
        <f t="shared" si="0"/>
        <v>88679.666666666657</v>
      </c>
      <c r="M40" s="62">
        <f t="shared" si="0"/>
        <v>83353.666666666657</v>
      </c>
    </row>
    <row r="41" spans="1:13" x14ac:dyDescent="0.2">
      <c r="A41" s="61" t="s">
        <v>79</v>
      </c>
      <c r="B41" s="90">
        <v>85665</v>
      </c>
      <c r="C41" s="140">
        <v>81704</v>
      </c>
      <c r="D41" s="90">
        <v>86016</v>
      </c>
      <c r="E41" s="91">
        <v>81911</v>
      </c>
      <c r="F41" s="90">
        <v>86861</v>
      </c>
      <c r="G41" s="91">
        <v>82145</v>
      </c>
      <c r="H41" s="90">
        <v>90857</v>
      </c>
      <c r="I41" s="91">
        <v>85442</v>
      </c>
      <c r="J41" s="57"/>
      <c r="K41" s="61" t="s">
        <v>79</v>
      </c>
      <c r="L41" s="62">
        <f t="shared" si="0"/>
        <v>87046</v>
      </c>
      <c r="M41" s="62">
        <f t="shared" si="0"/>
        <v>82543</v>
      </c>
    </row>
    <row r="42" spans="1:13" x14ac:dyDescent="0.2">
      <c r="A42" s="61" t="s">
        <v>80</v>
      </c>
      <c r="B42" s="90">
        <v>87012</v>
      </c>
      <c r="C42" s="140">
        <v>84613</v>
      </c>
      <c r="D42" s="90">
        <v>86487</v>
      </c>
      <c r="E42" s="91">
        <v>82361</v>
      </c>
      <c r="F42" s="90">
        <v>86356</v>
      </c>
      <c r="G42" s="91">
        <v>82426</v>
      </c>
      <c r="H42" s="90">
        <v>86864</v>
      </c>
      <c r="I42" s="91">
        <v>82512</v>
      </c>
      <c r="J42" s="57"/>
      <c r="K42" s="61" t="s">
        <v>80</v>
      </c>
      <c r="L42" s="62">
        <f t="shared" si="0"/>
        <v>86593.666666666657</v>
      </c>
      <c r="M42" s="62">
        <f t="shared" si="0"/>
        <v>82783.166666666657</v>
      </c>
    </row>
    <row r="43" spans="1:13" x14ac:dyDescent="0.2">
      <c r="A43" s="61" t="s">
        <v>81</v>
      </c>
      <c r="B43" s="90">
        <v>86244</v>
      </c>
      <c r="C43" s="140">
        <v>84655</v>
      </c>
      <c r="D43" s="90">
        <v>87848</v>
      </c>
      <c r="E43" s="91">
        <v>85225</v>
      </c>
      <c r="F43" s="90">
        <v>86772</v>
      </c>
      <c r="G43" s="91">
        <v>82977</v>
      </c>
      <c r="H43" s="90">
        <v>86232</v>
      </c>
      <c r="I43" s="91">
        <v>82725</v>
      </c>
      <c r="J43" s="57"/>
      <c r="K43" s="61" t="s">
        <v>81</v>
      </c>
      <c r="L43" s="62">
        <f t="shared" si="0"/>
        <v>86952.666666666672</v>
      </c>
      <c r="M43" s="62">
        <f t="shared" si="0"/>
        <v>83964</v>
      </c>
    </row>
    <row r="44" spans="1:13" x14ac:dyDescent="0.2">
      <c r="A44" s="61" t="s">
        <v>82</v>
      </c>
      <c r="B44" s="90">
        <v>85755</v>
      </c>
      <c r="C44" s="140">
        <v>84264</v>
      </c>
      <c r="D44" s="90">
        <v>86924</v>
      </c>
      <c r="E44" s="91">
        <v>85292</v>
      </c>
      <c r="F44" s="90">
        <v>88104</v>
      </c>
      <c r="G44" s="91">
        <v>85673</v>
      </c>
      <c r="H44" s="90">
        <v>86740</v>
      </c>
      <c r="I44" s="91">
        <v>83180</v>
      </c>
      <c r="J44" s="57"/>
      <c r="K44" s="61" t="s">
        <v>82</v>
      </c>
      <c r="L44" s="62">
        <f t="shared" si="0"/>
        <v>87091.833333333343</v>
      </c>
      <c r="M44" s="62">
        <f t="shared" si="0"/>
        <v>84895.666666666657</v>
      </c>
    </row>
    <row r="45" spans="1:13" x14ac:dyDescent="0.2">
      <c r="A45" s="61" t="s">
        <v>83</v>
      </c>
      <c r="B45" s="90">
        <v>82078</v>
      </c>
      <c r="C45" s="140">
        <v>80738</v>
      </c>
      <c r="D45" s="90">
        <v>86179</v>
      </c>
      <c r="E45" s="91">
        <v>84819</v>
      </c>
      <c r="F45" s="90">
        <v>87099</v>
      </c>
      <c r="G45" s="91">
        <v>85651</v>
      </c>
      <c r="H45" s="90">
        <v>87847</v>
      </c>
      <c r="I45" s="91">
        <v>85856</v>
      </c>
      <c r="J45" s="57"/>
      <c r="K45" s="61" t="s">
        <v>83</v>
      </c>
      <c r="L45" s="62">
        <f t="shared" si="0"/>
        <v>86080.166666666672</v>
      </c>
      <c r="M45" s="62">
        <f t="shared" si="0"/>
        <v>84589</v>
      </c>
    </row>
    <row r="46" spans="1:13" ht="13.5" thickBot="1" x14ac:dyDescent="0.25">
      <c r="A46" s="61" t="s">
        <v>84</v>
      </c>
      <c r="B46" s="92">
        <v>80362</v>
      </c>
      <c r="C46" s="141">
        <v>79787</v>
      </c>
      <c r="D46" s="92">
        <v>82601</v>
      </c>
      <c r="E46" s="93">
        <v>81318</v>
      </c>
      <c r="F46" s="92">
        <v>86285</v>
      </c>
      <c r="G46" s="93">
        <v>85228</v>
      </c>
      <c r="H46" s="92">
        <v>86927</v>
      </c>
      <c r="I46" s="93">
        <v>85890</v>
      </c>
      <c r="J46" s="57"/>
      <c r="K46" s="61" t="s">
        <v>84</v>
      </c>
      <c r="L46" s="62">
        <f t="shared" si="0"/>
        <v>84176.833333333343</v>
      </c>
      <c r="M46" s="62">
        <f t="shared" si="0"/>
        <v>83128.166666666657</v>
      </c>
    </row>
    <row r="47" spans="1:13" x14ac:dyDescent="0.2">
      <c r="A47" s="61" t="s">
        <v>85</v>
      </c>
      <c r="B47" s="88">
        <v>80481</v>
      </c>
      <c r="C47" s="139">
        <v>78885</v>
      </c>
      <c r="D47" s="88">
        <v>80901</v>
      </c>
      <c r="E47" s="89">
        <v>80327</v>
      </c>
      <c r="F47" s="88">
        <v>82662</v>
      </c>
      <c r="G47" s="89">
        <v>81707</v>
      </c>
      <c r="H47" s="88">
        <v>86126</v>
      </c>
      <c r="I47" s="89">
        <v>85442</v>
      </c>
      <c r="J47" s="57"/>
      <c r="K47" s="61" t="s">
        <v>85</v>
      </c>
      <c r="L47" s="62">
        <f t="shared" si="0"/>
        <v>82288.833333333343</v>
      </c>
      <c r="M47" s="62">
        <f t="shared" si="0"/>
        <v>81399.166666666657</v>
      </c>
    </row>
    <row r="48" spans="1:13" x14ac:dyDescent="0.2">
      <c r="A48" s="61" t="s">
        <v>86</v>
      </c>
      <c r="B48" s="90">
        <v>79382</v>
      </c>
      <c r="C48" s="140">
        <v>78417</v>
      </c>
      <c r="D48" s="90">
        <v>81025</v>
      </c>
      <c r="E48" s="91">
        <v>79372</v>
      </c>
      <c r="F48" s="90">
        <v>80946</v>
      </c>
      <c r="G48" s="91">
        <v>80718</v>
      </c>
      <c r="H48" s="90">
        <v>82585</v>
      </c>
      <c r="I48" s="91">
        <v>81845</v>
      </c>
      <c r="J48" s="57"/>
      <c r="K48" s="61" t="s">
        <v>86</v>
      </c>
      <c r="L48" s="62">
        <f t="shared" si="0"/>
        <v>80984.833333333343</v>
      </c>
      <c r="M48" s="62">
        <f t="shared" si="0"/>
        <v>80073.666666666657</v>
      </c>
    </row>
    <row r="49" spans="1:13" x14ac:dyDescent="0.2">
      <c r="A49" s="61" t="s">
        <v>87</v>
      </c>
      <c r="B49" s="90">
        <v>77865</v>
      </c>
      <c r="C49" s="140">
        <v>77059</v>
      </c>
      <c r="D49" s="90">
        <v>80022</v>
      </c>
      <c r="E49" s="91">
        <v>78848</v>
      </c>
      <c r="F49" s="90">
        <v>81057</v>
      </c>
      <c r="G49" s="91">
        <v>79710</v>
      </c>
      <c r="H49" s="90">
        <v>80940</v>
      </c>
      <c r="I49" s="91">
        <v>80852</v>
      </c>
      <c r="J49" s="57"/>
      <c r="K49" s="61" t="s">
        <v>87</v>
      </c>
      <c r="L49" s="62">
        <f t="shared" si="0"/>
        <v>80160.5</v>
      </c>
      <c r="M49" s="62">
        <f t="shared" si="0"/>
        <v>79171.166666666657</v>
      </c>
    </row>
    <row r="50" spans="1:13" x14ac:dyDescent="0.2">
      <c r="A50" s="61" t="s">
        <v>88</v>
      </c>
      <c r="B50" s="90">
        <v>78920</v>
      </c>
      <c r="C50" s="140">
        <v>78588</v>
      </c>
      <c r="D50" s="90">
        <v>78353</v>
      </c>
      <c r="E50" s="91">
        <v>77580</v>
      </c>
      <c r="F50" s="90">
        <v>80174</v>
      </c>
      <c r="G50" s="91">
        <v>79165</v>
      </c>
      <c r="H50" s="90">
        <v>80937</v>
      </c>
      <c r="I50" s="91">
        <v>79850</v>
      </c>
      <c r="J50" s="57"/>
      <c r="K50" s="61" t="s">
        <v>88</v>
      </c>
      <c r="L50" s="62">
        <f t="shared" si="0"/>
        <v>79485.166666666657</v>
      </c>
      <c r="M50" s="62">
        <f t="shared" si="0"/>
        <v>78654.666666666657</v>
      </c>
    </row>
    <row r="51" spans="1:13" x14ac:dyDescent="0.2">
      <c r="A51" s="61" t="s">
        <v>89</v>
      </c>
      <c r="B51" s="90">
        <v>78645</v>
      </c>
      <c r="C51" s="140">
        <v>78167</v>
      </c>
      <c r="D51" s="90">
        <v>79438</v>
      </c>
      <c r="E51" s="91">
        <v>78959</v>
      </c>
      <c r="F51" s="90">
        <v>78486</v>
      </c>
      <c r="G51" s="91">
        <v>77867</v>
      </c>
      <c r="H51" s="90">
        <v>79887</v>
      </c>
      <c r="I51" s="91">
        <v>79370</v>
      </c>
      <c r="J51" s="57"/>
      <c r="K51" s="61" t="s">
        <v>89</v>
      </c>
      <c r="L51" s="62">
        <f t="shared" si="0"/>
        <v>79063.333333333328</v>
      </c>
      <c r="M51" s="62">
        <f t="shared" si="0"/>
        <v>78531.5</v>
      </c>
    </row>
    <row r="52" spans="1:13" x14ac:dyDescent="0.2">
      <c r="A52" s="61" t="s">
        <v>90</v>
      </c>
      <c r="B52" s="90">
        <v>84688</v>
      </c>
      <c r="C52" s="140">
        <v>84425</v>
      </c>
      <c r="D52" s="90">
        <v>79062</v>
      </c>
      <c r="E52" s="91">
        <v>78575</v>
      </c>
      <c r="F52" s="90">
        <v>79493</v>
      </c>
      <c r="G52" s="91">
        <v>79180</v>
      </c>
      <c r="H52" s="90">
        <v>78348</v>
      </c>
      <c r="I52" s="91">
        <v>78092</v>
      </c>
      <c r="J52" s="57"/>
      <c r="K52" s="61" t="s">
        <v>90</v>
      </c>
      <c r="L52" s="62">
        <f t="shared" si="0"/>
        <v>80024.333333333343</v>
      </c>
      <c r="M52" s="62">
        <f t="shared" si="0"/>
        <v>79671.166666666672</v>
      </c>
    </row>
    <row r="53" spans="1:13" x14ac:dyDescent="0.2">
      <c r="A53" s="61" t="s">
        <v>91</v>
      </c>
      <c r="B53" s="90">
        <v>91857</v>
      </c>
      <c r="C53" s="140">
        <v>90951</v>
      </c>
      <c r="D53" s="90">
        <v>85072</v>
      </c>
      <c r="E53" s="91">
        <v>84790</v>
      </c>
      <c r="F53" s="90">
        <v>79145</v>
      </c>
      <c r="G53" s="91">
        <v>78837</v>
      </c>
      <c r="H53" s="90">
        <v>79267</v>
      </c>
      <c r="I53" s="91">
        <v>79314</v>
      </c>
      <c r="J53" s="57"/>
      <c r="K53" s="61" t="s">
        <v>91</v>
      </c>
      <c r="L53" s="62">
        <f t="shared" si="0"/>
        <v>83259.666666666657</v>
      </c>
      <c r="M53" s="62">
        <f t="shared" si="0"/>
        <v>82919.833333333328</v>
      </c>
    </row>
    <row r="54" spans="1:13" x14ac:dyDescent="0.2">
      <c r="A54" s="61" t="s">
        <v>92</v>
      </c>
      <c r="B54" s="90">
        <v>95426</v>
      </c>
      <c r="C54" s="140">
        <v>94268</v>
      </c>
      <c r="D54" s="90">
        <v>92159</v>
      </c>
      <c r="E54" s="91">
        <v>91276</v>
      </c>
      <c r="F54" s="90">
        <v>85032</v>
      </c>
      <c r="G54" s="91">
        <v>85002</v>
      </c>
      <c r="H54" s="90">
        <v>78938</v>
      </c>
      <c r="I54" s="91">
        <v>78992</v>
      </c>
      <c r="J54" s="57"/>
      <c r="K54" s="61" t="s">
        <v>92</v>
      </c>
      <c r="L54" s="62">
        <f t="shared" si="0"/>
        <v>88124.333333333328</v>
      </c>
      <c r="M54" s="62">
        <f t="shared" si="0"/>
        <v>87636</v>
      </c>
    </row>
    <row r="55" spans="1:13" x14ac:dyDescent="0.2">
      <c r="A55" s="61" t="s">
        <v>93</v>
      </c>
      <c r="B55" s="90">
        <v>103815</v>
      </c>
      <c r="C55" s="140">
        <v>101089</v>
      </c>
      <c r="D55" s="90">
        <v>95692</v>
      </c>
      <c r="E55" s="91">
        <v>94517</v>
      </c>
      <c r="F55" s="90">
        <v>92019</v>
      </c>
      <c r="G55" s="91">
        <v>91396</v>
      </c>
      <c r="H55" s="90">
        <v>84818</v>
      </c>
      <c r="I55" s="91">
        <v>85047</v>
      </c>
      <c r="J55" s="57"/>
      <c r="K55" s="61" t="s">
        <v>93</v>
      </c>
      <c r="L55" s="62">
        <f t="shared" si="0"/>
        <v>94009.166666666657</v>
      </c>
      <c r="M55" s="62">
        <f t="shared" si="0"/>
        <v>92993.666666666657</v>
      </c>
    </row>
    <row r="56" spans="1:13" x14ac:dyDescent="0.2">
      <c r="A56" s="61" t="s">
        <v>94</v>
      </c>
      <c r="B56" s="90">
        <v>108247</v>
      </c>
      <c r="C56" s="140">
        <v>104916</v>
      </c>
      <c r="D56" s="90">
        <v>103968</v>
      </c>
      <c r="E56" s="91">
        <v>101269</v>
      </c>
      <c r="F56" s="90">
        <v>95534</v>
      </c>
      <c r="G56" s="91">
        <v>94604</v>
      </c>
      <c r="H56" s="90">
        <v>91722</v>
      </c>
      <c r="I56" s="91">
        <v>91456</v>
      </c>
      <c r="J56" s="57"/>
      <c r="K56" s="61" t="s">
        <v>94</v>
      </c>
      <c r="L56" s="62">
        <f t="shared" si="0"/>
        <v>99828.833333333343</v>
      </c>
      <c r="M56" s="62">
        <f t="shared" si="0"/>
        <v>98019.666666666657</v>
      </c>
    </row>
    <row r="57" spans="1:13" x14ac:dyDescent="0.2">
      <c r="A57" s="61" t="s">
        <v>95</v>
      </c>
      <c r="B57" s="90">
        <v>110511</v>
      </c>
      <c r="C57" s="140">
        <v>107679</v>
      </c>
      <c r="D57" s="90">
        <v>108372</v>
      </c>
      <c r="E57" s="91">
        <v>105090</v>
      </c>
      <c r="F57" s="90">
        <v>103625</v>
      </c>
      <c r="G57" s="91">
        <v>101251</v>
      </c>
      <c r="H57" s="90">
        <v>95166</v>
      </c>
      <c r="I57" s="91">
        <v>94534</v>
      </c>
      <c r="J57" s="57"/>
      <c r="K57" s="61" t="s">
        <v>95</v>
      </c>
      <c r="L57" s="62">
        <f t="shared" si="0"/>
        <v>104945.16666666667</v>
      </c>
      <c r="M57" s="62">
        <f t="shared" si="0"/>
        <v>102482.5</v>
      </c>
    </row>
    <row r="58" spans="1:13" x14ac:dyDescent="0.2">
      <c r="A58" s="61" t="s">
        <v>96</v>
      </c>
      <c r="B58" s="90">
        <v>111110</v>
      </c>
      <c r="C58" s="140">
        <v>108383</v>
      </c>
      <c r="D58" s="90">
        <v>110538</v>
      </c>
      <c r="E58" s="91">
        <v>107692</v>
      </c>
      <c r="F58" s="90">
        <v>108106</v>
      </c>
      <c r="G58" s="91">
        <v>105063</v>
      </c>
      <c r="H58" s="90">
        <v>103302</v>
      </c>
      <c r="I58" s="91">
        <v>101215</v>
      </c>
      <c r="J58" s="57"/>
      <c r="K58" s="61" t="s">
        <v>96</v>
      </c>
      <c r="L58" s="62">
        <f t="shared" si="0"/>
        <v>108616.66666666666</v>
      </c>
      <c r="M58" s="62">
        <f t="shared" si="0"/>
        <v>105851.33333333334</v>
      </c>
    </row>
    <row r="59" spans="1:13" x14ac:dyDescent="0.2">
      <c r="A59" s="61" t="s">
        <v>97</v>
      </c>
      <c r="B59" s="90">
        <v>110835</v>
      </c>
      <c r="C59" s="140">
        <v>106957</v>
      </c>
      <c r="D59" s="90">
        <v>110982</v>
      </c>
      <c r="E59" s="91">
        <v>108374</v>
      </c>
      <c r="F59" s="90">
        <v>110298</v>
      </c>
      <c r="G59" s="91">
        <v>107586</v>
      </c>
      <c r="H59" s="90">
        <v>107653</v>
      </c>
      <c r="I59" s="91">
        <v>105022</v>
      </c>
      <c r="J59" s="57"/>
      <c r="K59" s="61" t="s">
        <v>97</v>
      </c>
      <c r="L59" s="62">
        <f t="shared" si="0"/>
        <v>110174.66666666666</v>
      </c>
      <c r="M59" s="62">
        <f t="shared" si="0"/>
        <v>107316.5</v>
      </c>
    </row>
    <row r="60" spans="1:13" x14ac:dyDescent="0.2">
      <c r="A60" s="61" t="s">
        <v>98</v>
      </c>
      <c r="B60" s="90">
        <v>111535</v>
      </c>
      <c r="C60" s="140">
        <v>109290</v>
      </c>
      <c r="D60" s="90">
        <v>110558</v>
      </c>
      <c r="E60" s="91">
        <v>106889</v>
      </c>
      <c r="F60" s="90">
        <v>110721</v>
      </c>
      <c r="G60" s="91">
        <v>108216</v>
      </c>
      <c r="H60" s="90">
        <v>109800</v>
      </c>
      <c r="I60" s="91">
        <v>107445</v>
      </c>
      <c r="J60" s="57"/>
      <c r="K60" s="61" t="s">
        <v>98</v>
      </c>
      <c r="L60" s="62">
        <f t="shared" si="0"/>
        <v>110648.83333333334</v>
      </c>
      <c r="M60" s="62">
        <f t="shared" si="0"/>
        <v>107824.16666666667</v>
      </c>
    </row>
    <row r="61" spans="1:13" x14ac:dyDescent="0.2">
      <c r="A61" s="61" t="s">
        <v>99</v>
      </c>
      <c r="B61" s="90">
        <v>109211</v>
      </c>
      <c r="C61" s="140">
        <v>108137</v>
      </c>
      <c r="D61" s="90">
        <v>111367</v>
      </c>
      <c r="E61" s="91">
        <v>109142</v>
      </c>
      <c r="F61" s="90">
        <v>110137</v>
      </c>
      <c r="G61" s="91">
        <v>106677</v>
      </c>
      <c r="H61" s="90">
        <v>110205</v>
      </c>
      <c r="I61" s="91">
        <v>108088</v>
      </c>
      <c r="J61" s="57"/>
      <c r="K61" s="61" t="s">
        <v>99</v>
      </c>
      <c r="L61" s="62">
        <f t="shared" si="0"/>
        <v>110404</v>
      </c>
      <c r="M61" s="62">
        <f t="shared" si="0"/>
        <v>107977.16666666666</v>
      </c>
    </row>
    <row r="62" spans="1:13" x14ac:dyDescent="0.2">
      <c r="A62" s="61" t="s">
        <v>100</v>
      </c>
      <c r="B62" s="90">
        <v>105431</v>
      </c>
      <c r="C62" s="140">
        <v>104813</v>
      </c>
      <c r="D62" s="90">
        <v>108908</v>
      </c>
      <c r="E62" s="91">
        <v>108016</v>
      </c>
      <c r="F62" s="90">
        <v>110871</v>
      </c>
      <c r="G62" s="91">
        <v>108879</v>
      </c>
      <c r="H62" s="90">
        <v>109540</v>
      </c>
      <c r="I62" s="91">
        <v>106463</v>
      </c>
      <c r="J62" s="57"/>
      <c r="K62" s="61" t="s">
        <v>100</v>
      </c>
      <c r="L62" s="62">
        <f t="shared" si="0"/>
        <v>109088.16666666666</v>
      </c>
      <c r="M62" s="62">
        <f t="shared" si="0"/>
        <v>107511</v>
      </c>
    </row>
    <row r="63" spans="1:13" x14ac:dyDescent="0.2">
      <c r="A63" s="61" t="s">
        <v>101</v>
      </c>
      <c r="B63" s="90">
        <v>103785</v>
      </c>
      <c r="C63" s="140">
        <v>103147</v>
      </c>
      <c r="D63" s="90">
        <v>104953</v>
      </c>
      <c r="E63" s="91">
        <v>104646</v>
      </c>
      <c r="F63" s="90">
        <v>108375</v>
      </c>
      <c r="G63" s="91">
        <v>107732</v>
      </c>
      <c r="H63" s="90">
        <v>110300</v>
      </c>
      <c r="I63" s="91">
        <v>108531</v>
      </c>
      <c r="J63" s="57"/>
      <c r="K63" s="61" t="s">
        <v>101</v>
      </c>
      <c r="L63" s="62">
        <f t="shared" si="0"/>
        <v>106790.16666666666</v>
      </c>
      <c r="M63" s="62">
        <f t="shared" si="0"/>
        <v>106072.33333333334</v>
      </c>
    </row>
    <row r="64" spans="1:13" x14ac:dyDescent="0.2">
      <c r="A64" s="61" t="s">
        <v>102</v>
      </c>
      <c r="B64" s="90">
        <v>99166</v>
      </c>
      <c r="C64" s="140">
        <v>98726</v>
      </c>
      <c r="D64" s="90">
        <v>103208</v>
      </c>
      <c r="E64" s="91">
        <v>102804</v>
      </c>
      <c r="F64" s="90">
        <v>104337</v>
      </c>
      <c r="G64" s="91">
        <v>104391</v>
      </c>
      <c r="H64" s="90">
        <v>107570</v>
      </c>
      <c r="I64" s="91">
        <v>107411</v>
      </c>
      <c r="J64" s="57"/>
      <c r="K64" s="61" t="s">
        <v>102</v>
      </c>
      <c r="L64" s="62">
        <f t="shared" si="0"/>
        <v>103637.66666666666</v>
      </c>
      <c r="M64" s="62">
        <f t="shared" si="0"/>
        <v>103421.16666666667</v>
      </c>
    </row>
    <row r="65" spans="1:13" x14ac:dyDescent="0.2">
      <c r="A65" s="61" t="s">
        <v>103</v>
      </c>
      <c r="B65" s="90">
        <v>95701</v>
      </c>
      <c r="C65" s="140">
        <v>95400</v>
      </c>
      <c r="D65" s="90">
        <v>98637</v>
      </c>
      <c r="E65" s="91">
        <v>98471</v>
      </c>
      <c r="F65" s="90">
        <v>102486</v>
      </c>
      <c r="G65" s="91">
        <v>102382</v>
      </c>
      <c r="H65" s="90">
        <v>103605</v>
      </c>
      <c r="I65" s="91">
        <v>104009</v>
      </c>
      <c r="J65" s="57"/>
      <c r="K65" s="61" t="s">
        <v>103</v>
      </c>
      <c r="L65" s="62">
        <f t="shared" si="0"/>
        <v>100258.66666666666</v>
      </c>
      <c r="M65" s="62">
        <f t="shared" si="0"/>
        <v>100185.83333333334</v>
      </c>
    </row>
    <row r="66" spans="1:13" ht="13.5" thickBot="1" x14ac:dyDescent="0.25">
      <c r="A66" s="61" t="s">
        <v>104</v>
      </c>
      <c r="B66" s="92">
        <v>90442</v>
      </c>
      <c r="C66" s="141">
        <v>90699</v>
      </c>
      <c r="D66" s="92">
        <v>95056</v>
      </c>
      <c r="E66" s="93">
        <v>95007</v>
      </c>
      <c r="F66" s="92">
        <v>97868</v>
      </c>
      <c r="G66" s="93">
        <v>97999</v>
      </c>
      <c r="H66" s="92">
        <v>101610</v>
      </c>
      <c r="I66" s="93">
        <v>101952</v>
      </c>
      <c r="J66" s="57"/>
      <c r="K66" s="61" t="s">
        <v>104</v>
      </c>
      <c r="L66" s="62">
        <f t="shared" si="0"/>
        <v>96316.666666666657</v>
      </c>
      <c r="M66" s="62">
        <f t="shared" si="0"/>
        <v>96443.833333333328</v>
      </c>
    </row>
    <row r="67" spans="1:13" x14ac:dyDescent="0.2">
      <c r="A67" s="61" t="s">
        <v>105</v>
      </c>
      <c r="B67" s="88">
        <v>86937</v>
      </c>
      <c r="C67" s="139">
        <v>88111</v>
      </c>
      <c r="D67" s="88">
        <v>89675</v>
      </c>
      <c r="E67" s="89">
        <v>90375</v>
      </c>
      <c r="F67" s="88">
        <v>94136</v>
      </c>
      <c r="G67" s="89">
        <v>94572</v>
      </c>
      <c r="H67" s="88">
        <v>96906</v>
      </c>
      <c r="I67" s="89">
        <v>97562</v>
      </c>
      <c r="J67" s="57"/>
      <c r="K67" s="61" t="s">
        <v>105</v>
      </c>
      <c r="L67" s="62">
        <f t="shared" si="0"/>
        <v>91910.833333333328</v>
      </c>
      <c r="M67" s="62">
        <f t="shared" si="0"/>
        <v>92594.5</v>
      </c>
    </row>
    <row r="68" spans="1:13" x14ac:dyDescent="0.2">
      <c r="A68" s="61" t="s">
        <v>106</v>
      </c>
      <c r="B68" s="90">
        <v>83374</v>
      </c>
      <c r="C68" s="140">
        <v>84315</v>
      </c>
      <c r="D68" s="90">
        <v>86095</v>
      </c>
      <c r="E68" s="91">
        <v>87704</v>
      </c>
      <c r="F68" s="90">
        <v>88773</v>
      </c>
      <c r="G68" s="91">
        <v>89828</v>
      </c>
      <c r="H68" s="90">
        <v>93151</v>
      </c>
      <c r="I68" s="91">
        <v>94056</v>
      </c>
      <c r="J68" s="57"/>
      <c r="K68" s="61" t="s">
        <v>106</v>
      </c>
      <c r="L68" s="62">
        <f t="shared" si="0"/>
        <v>87710.166666666672</v>
      </c>
      <c r="M68" s="62">
        <f t="shared" si="0"/>
        <v>88905.833333333328</v>
      </c>
    </row>
    <row r="69" spans="1:13" x14ac:dyDescent="0.2">
      <c r="A69" s="61" t="s">
        <v>107</v>
      </c>
      <c r="B69" s="90">
        <v>77613</v>
      </c>
      <c r="C69" s="140">
        <v>80506</v>
      </c>
      <c r="D69" s="90">
        <v>82545</v>
      </c>
      <c r="E69" s="91">
        <v>83891</v>
      </c>
      <c r="F69" s="90">
        <v>85124</v>
      </c>
      <c r="G69" s="91">
        <v>87186</v>
      </c>
      <c r="H69" s="90">
        <v>87761</v>
      </c>
      <c r="I69" s="91">
        <v>89315</v>
      </c>
      <c r="J69" s="57"/>
      <c r="K69" s="61" t="s">
        <v>107</v>
      </c>
      <c r="L69" s="62">
        <f t="shared" si="0"/>
        <v>83452</v>
      </c>
      <c r="M69" s="62">
        <f t="shared" si="0"/>
        <v>85329.166666666657</v>
      </c>
    </row>
    <row r="70" spans="1:13" x14ac:dyDescent="0.2">
      <c r="A70" s="61" t="s">
        <v>108</v>
      </c>
      <c r="B70" s="90">
        <v>74617</v>
      </c>
      <c r="C70" s="140">
        <v>79154</v>
      </c>
      <c r="D70" s="90">
        <v>76617</v>
      </c>
      <c r="E70" s="91">
        <v>79960</v>
      </c>
      <c r="F70" s="90">
        <v>81555</v>
      </c>
      <c r="G70" s="91">
        <v>83367</v>
      </c>
      <c r="H70" s="90">
        <v>83962</v>
      </c>
      <c r="I70" s="91">
        <v>86572</v>
      </c>
      <c r="J70" s="57"/>
      <c r="K70" s="61" t="s">
        <v>108</v>
      </c>
      <c r="L70" s="62">
        <f t="shared" si="0"/>
        <v>79153.833333333328</v>
      </c>
      <c r="M70" s="62">
        <f t="shared" si="0"/>
        <v>82063.333333333343</v>
      </c>
    </row>
    <row r="71" spans="1:13" x14ac:dyDescent="0.2">
      <c r="A71" s="61" t="s">
        <v>109</v>
      </c>
      <c r="B71" s="90">
        <v>70872</v>
      </c>
      <c r="C71" s="140">
        <v>76169</v>
      </c>
      <c r="D71" s="90">
        <v>73541</v>
      </c>
      <c r="E71" s="91">
        <v>78519</v>
      </c>
      <c r="F71" s="90">
        <v>75510</v>
      </c>
      <c r="G71" s="91">
        <v>79328</v>
      </c>
      <c r="H71" s="90">
        <v>80365</v>
      </c>
      <c r="I71" s="91">
        <v>82781</v>
      </c>
      <c r="J71" s="57"/>
      <c r="K71" s="61" t="s">
        <v>109</v>
      </c>
      <c r="L71" s="62">
        <f t="shared" si="0"/>
        <v>74889.833333333343</v>
      </c>
      <c r="M71" s="62">
        <f t="shared" si="0"/>
        <v>79107.333333333328</v>
      </c>
    </row>
    <row r="72" spans="1:13" x14ac:dyDescent="0.2">
      <c r="A72" s="61" t="s">
        <v>110</v>
      </c>
      <c r="B72" s="90">
        <v>70395</v>
      </c>
      <c r="C72" s="140">
        <v>76725</v>
      </c>
      <c r="D72" s="90">
        <v>69843</v>
      </c>
      <c r="E72" s="91">
        <v>75542</v>
      </c>
      <c r="F72" s="90">
        <v>72337</v>
      </c>
      <c r="G72" s="91">
        <v>77933</v>
      </c>
      <c r="H72" s="90">
        <v>74410</v>
      </c>
      <c r="I72" s="91">
        <v>78688</v>
      </c>
      <c r="J72" s="57"/>
      <c r="K72" s="61" t="s">
        <v>110</v>
      </c>
      <c r="L72" s="62">
        <f t="shared" ref="L72:M93" si="3">((D72+F72+H72)/3+(B72+D72+F72)/3)/2</f>
        <v>71527.5</v>
      </c>
      <c r="M72" s="62">
        <f t="shared" si="3"/>
        <v>77060.5</v>
      </c>
    </row>
    <row r="73" spans="1:13" x14ac:dyDescent="0.2">
      <c r="A73" s="61" t="s">
        <v>111</v>
      </c>
      <c r="B73" s="90">
        <v>67778</v>
      </c>
      <c r="C73" s="140">
        <v>73949</v>
      </c>
      <c r="D73" s="90">
        <v>69261</v>
      </c>
      <c r="E73" s="91">
        <v>76054</v>
      </c>
      <c r="F73" s="90">
        <v>68675</v>
      </c>
      <c r="G73" s="91">
        <v>74907</v>
      </c>
      <c r="H73" s="90">
        <v>71044</v>
      </c>
      <c r="I73" s="91">
        <v>77216</v>
      </c>
      <c r="J73" s="57"/>
      <c r="K73" s="61" t="s">
        <v>111</v>
      </c>
      <c r="L73" s="62">
        <f t="shared" si="3"/>
        <v>69115.666666666657</v>
      </c>
      <c r="M73" s="62">
        <f t="shared" si="3"/>
        <v>75514.5</v>
      </c>
    </row>
    <row r="74" spans="1:13" x14ac:dyDescent="0.2">
      <c r="A74" s="61" t="s">
        <v>112</v>
      </c>
      <c r="B74" s="90">
        <v>68283</v>
      </c>
      <c r="C74" s="140">
        <v>74323</v>
      </c>
      <c r="D74" s="90">
        <v>66583</v>
      </c>
      <c r="E74" s="91">
        <v>73248</v>
      </c>
      <c r="F74" s="90">
        <v>68070</v>
      </c>
      <c r="G74" s="91">
        <v>75389</v>
      </c>
      <c r="H74" s="90">
        <v>67474</v>
      </c>
      <c r="I74" s="91">
        <v>74165</v>
      </c>
      <c r="J74" s="57"/>
      <c r="K74" s="61" t="s">
        <v>112</v>
      </c>
      <c r="L74" s="62">
        <f t="shared" si="3"/>
        <v>67510.5</v>
      </c>
      <c r="M74" s="62">
        <f t="shared" si="3"/>
        <v>74293.666666666657</v>
      </c>
    </row>
    <row r="75" spans="1:13" x14ac:dyDescent="0.2">
      <c r="A75" s="61" t="s">
        <v>113</v>
      </c>
      <c r="B75" s="90">
        <v>66143</v>
      </c>
      <c r="C75" s="140">
        <v>72407</v>
      </c>
      <c r="D75" s="90">
        <v>67049</v>
      </c>
      <c r="E75" s="91">
        <v>73618</v>
      </c>
      <c r="F75" s="90">
        <v>65366</v>
      </c>
      <c r="G75" s="91">
        <v>72524</v>
      </c>
      <c r="H75" s="90">
        <v>66802</v>
      </c>
      <c r="I75" s="91">
        <v>74733</v>
      </c>
      <c r="J75" s="57"/>
      <c r="K75" s="61" t="s">
        <v>113</v>
      </c>
      <c r="L75" s="62">
        <f t="shared" si="3"/>
        <v>66295.833333333343</v>
      </c>
      <c r="M75" s="62">
        <f t="shared" si="3"/>
        <v>73237.333333333343</v>
      </c>
    </row>
    <row r="76" spans="1:13" x14ac:dyDescent="0.2">
      <c r="A76" s="61" t="s">
        <v>114</v>
      </c>
      <c r="B76" s="90">
        <v>62931</v>
      </c>
      <c r="C76" s="140">
        <v>68519</v>
      </c>
      <c r="D76" s="90">
        <v>64891</v>
      </c>
      <c r="E76" s="91">
        <v>71686</v>
      </c>
      <c r="F76" s="90">
        <v>65769</v>
      </c>
      <c r="G76" s="91">
        <v>72804</v>
      </c>
      <c r="H76" s="90">
        <v>64020</v>
      </c>
      <c r="I76" s="91">
        <v>71797</v>
      </c>
      <c r="J76" s="57"/>
      <c r="K76" s="61" t="s">
        <v>114</v>
      </c>
      <c r="L76" s="62">
        <f t="shared" si="3"/>
        <v>64711.833333333336</v>
      </c>
      <c r="M76" s="62">
        <f t="shared" si="3"/>
        <v>71549.333333333343</v>
      </c>
    </row>
    <row r="77" spans="1:13" x14ac:dyDescent="0.2">
      <c r="A77" s="61" t="s">
        <v>115</v>
      </c>
      <c r="B77" s="90">
        <v>61125</v>
      </c>
      <c r="C77" s="140">
        <v>66494</v>
      </c>
      <c r="D77" s="90">
        <v>61558</v>
      </c>
      <c r="E77" s="91">
        <v>67694</v>
      </c>
      <c r="F77" s="90">
        <v>63490</v>
      </c>
      <c r="G77" s="91">
        <v>70850</v>
      </c>
      <c r="H77" s="90">
        <v>64375</v>
      </c>
      <c r="I77" s="91">
        <v>72013</v>
      </c>
      <c r="J77" s="57"/>
      <c r="K77" s="61" t="s">
        <v>115</v>
      </c>
      <c r="L77" s="62">
        <f t="shared" si="3"/>
        <v>62599.333333333328</v>
      </c>
      <c r="M77" s="62">
        <f t="shared" si="3"/>
        <v>69265.833333333343</v>
      </c>
    </row>
    <row r="78" spans="1:13" x14ac:dyDescent="0.2">
      <c r="A78" s="61" t="s">
        <v>116</v>
      </c>
      <c r="B78" s="90">
        <v>52591</v>
      </c>
      <c r="C78" s="140">
        <v>59073</v>
      </c>
      <c r="D78" s="90">
        <v>59707</v>
      </c>
      <c r="E78" s="91">
        <v>65662</v>
      </c>
      <c r="F78" s="90">
        <v>60135</v>
      </c>
      <c r="G78" s="91">
        <v>66760</v>
      </c>
      <c r="H78" s="90">
        <v>62109</v>
      </c>
      <c r="I78" s="91">
        <v>69996</v>
      </c>
      <c r="J78" s="57"/>
      <c r="K78" s="61" t="s">
        <v>116</v>
      </c>
      <c r="L78" s="62">
        <f t="shared" si="3"/>
        <v>59064</v>
      </c>
      <c r="M78" s="62">
        <f t="shared" si="3"/>
        <v>65652.166666666672</v>
      </c>
    </row>
    <row r="79" spans="1:13" x14ac:dyDescent="0.2">
      <c r="A79" s="61" t="s">
        <v>117</v>
      </c>
      <c r="B79" s="90">
        <v>41946</v>
      </c>
      <c r="C79" s="140">
        <v>47488</v>
      </c>
      <c r="D79" s="90">
        <v>51262</v>
      </c>
      <c r="E79" s="91">
        <v>58259</v>
      </c>
      <c r="F79" s="90">
        <v>58199</v>
      </c>
      <c r="G79" s="91">
        <v>64746</v>
      </c>
      <c r="H79" s="90">
        <v>58619</v>
      </c>
      <c r="I79" s="91">
        <v>65828</v>
      </c>
      <c r="J79" s="57"/>
      <c r="K79" s="61" t="s">
        <v>117</v>
      </c>
      <c r="L79" s="62">
        <f t="shared" si="3"/>
        <v>53247.833333333328</v>
      </c>
      <c r="M79" s="62">
        <f t="shared" si="3"/>
        <v>59887.666666666672</v>
      </c>
    </row>
    <row r="80" spans="1:13" x14ac:dyDescent="0.2">
      <c r="A80" s="61" t="s">
        <v>118</v>
      </c>
      <c r="B80" s="90">
        <v>54090</v>
      </c>
      <c r="C80" s="140">
        <v>60818</v>
      </c>
      <c r="D80" s="90">
        <v>40757</v>
      </c>
      <c r="E80" s="91">
        <v>46712</v>
      </c>
      <c r="F80" s="90">
        <v>49770</v>
      </c>
      <c r="G80" s="91">
        <v>57279</v>
      </c>
      <c r="H80" s="90">
        <v>56625</v>
      </c>
      <c r="I80" s="91">
        <v>63841</v>
      </c>
      <c r="J80" s="57"/>
      <c r="K80" s="61" t="s">
        <v>118</v>
      </c>
      <c r="L80" s="62">
        <f t="shared" si="3"/>
        <v>48628.166666666664</v>
      </c>
      <c r="M80" s="62">
        <f t="shared" si="3"/>
        <v>55440.166666666672</v>
      </c>
    </row>
    <row r="81" spans="1:17" x14ac:dyDescent="0.2">
      <c r="A81" s="61" t="s">
        <v>119</v>
      </c>
      <c r="B81" s="90">
        <v>53358</v>
      </c>
      <c r="C81" s="140">
        <v>60599</v>
      </c>
      <c r="D81" s="90">
        <v>52603</v>
      </c>
      <c r="E81" s="91">
        <v>59893</v>
      </c>
      <c r="F81" s="90">
        <v>39559</v>
      </c>
      <c r="G81" s="91">
        <v>45944</v>
      </c>
      <c r="H81" s="90">
        <v>48273</v>
      </c>
      <c r="I81" s="91">
        <v>56349</v>
      </c>
      <c r="J81" s="57"/>
      <c r="K81" s="61" t="s">
        <v>119</v>
      </c>
      <c r="L81" s="62">
        <f t="shared" si="3"/>
        <v>47659.166666666664</v>
      </c>
      <c r="M81" s="62">
        <f t="shared" si="3"/>
        <v>54770.333333333328</v>
      </c>
    </row>
    <row r="82" spans="1:17" x14ac:dyDescent="0.2">
      <c r="A82" s="61" t="s">
        <v>120</v>
      </c>
      <c r="B82" s="90">
        <v>50796</v>
      </c>
      <c r="C82" s="140">
        <v>58531</v>
      </c>
      <c r="D82" s="90">
        <v>51716</v>
      </c>
      <c r="E82" s="91">
        <v>59510</v>
      </c>
      <c r="F82" s="90">
        <v>50969</v>
      </c>
      <c r="G82" s="91">
        <v>58700</v>
      </c>
      <c r="H82" s="90">
        <v>38291</v>
      </c>
      <c r="I82" s="91">
        <v>45072</v>
      </c>
      <c r="J82" s="57"/>
      <c r="K82" s="61" t="s">
        <v>120</v>
      </c>
      <c r="L82" s="62">
        <f t="shared" si="3"/>
        <v>49076.166666666672</v>
      </c>
      <c r="M82" s="62">
        <f t="shared" si="3"/>
        <v>56670.5</v>
      </c>
    </row>
    <row r="83" spans="1:17" x14ac:dyDescent="0.2">
      <c r="A83" s="61" t="s">
        <v>121</v>
      </c>
      <c r="B83" s="90">
        <v>59698</v>
      </c>
      <c r="C83" s="140">
        <v>71622</v>
      </c>
      <c r="D83" s="90">
        <v>49135</v>
      </c>
      <c r="E83" s="91">
        <v>57373</v>
      </c>
      <c r="F83" s="90">
        <v>49929</v>
      </c>
      <c r="G83" s="91">
        <v>58303</v>
      </c>
      <c r="H83" s="90">
        <v>49182</v>
      </c>
      <c r="I83" s="91">
        <v>57495</v>
      </c>
      <c r="J83" s="57"/>
      <c r="K83" s="61" t="s">
        <v>121</v>
      </c>
      <c r="L83" s="62">
        <f t="shared" si="3"/>
        <v>51168</v>
      </c>
      <c r="M83" s="62">
        <f t="shared" si="3"/>
        <v>60078.166666666664</v>
      </c>
    </row>
    <row r="84" spans="1:17" x14ac:dyDescent="0.2">
      <c r="A84" s="61" t="s">
        <v>122</v>
      </c>
      <c r="B84" s="90">
        <v>61424</v>
      </c>
      <c r="C84" s="140">
        <v>75671</v>
      </c>
      <c r="D84" s="90">
        <v>57425</v>
      </c>
      <c r="E84" s="91">
        <v>70055</v>
      </c>
      <c r="F84" s="90">
        <v>47355</v>
      </c>
      <c r="G84" s="91">
        <v>56092</v>
      </c>
      <c r="H84" s="90">
        <v>47970</v>
      </c>
      <c r="I84" s="91">
        <v>56940</v>
      </c>
      <c r="J84" s="57"/>
      <c r="K84" s="61" t="s">
        <v>122</v>
      </c>
      <c r="L84" s="62">
        <f t="shared" si="3"/>
        <v>53159</v>
      </c>
      <c r="M84" s="62">
        <f t="shared" si="3"/>
        <v>64150.833333333336</v>
      </c>
    </row>
    <row r="85" spans="1:17" x14ac:dyDescent="0.2">
      <c r="A85" s="61" t="s">
        <v>123</v>
      </c>
      <c r="B85" s="90">
        <v>58867</v>
      </c>
      <c r="C85" s="140">
        <v>73694</v>
      </c>
      <c r="D85" s="90">
        <v>58984</v>
      </c>
      <c r="E85" s="91">
        <v>73875</v>
      </c>
      <c r="F85" s="90">
        <v>55151</v>
      </c>
      <c r="G85" s="91">
        <v>68389</v>
      </c>
      <c r="H85" s="90">
        <v>45395</v>
      </c>
      <c r="I85" s="91">
        <v>54701</v>
      </c>
      <c r="J85" s="57"/>
      <c r="K85" s="61" t="s">
        <v>123</v>
      </c>
      <c r="L85" s="62">
        <f t="shared" si="3"/>
        <v>55422</v>
      </c>
      <c r="M85" s="62">
        <f t="shared" si="3"/>
        <v>68820.5</v>
      </c>
    </row>
    <row r="86" spans="1:17" ht="13.5" thickBot="1" x14ac:dyDescent="0.25">
      <c r="A86" s="61" t="s">
        <v>124</v>
      </c>
      <c r="B86" s="92">
        <v>51236</v>
      </c>
      <c r="C86" s="141">
        <v>65351</v>
      </c>
      <c r="D86" s="92">
        <v>56330</v>
      </c>
      <c r="E86" s="93">
        <v>71643</v>
      </c>
      <c r="F86" s="92">
        <v>56341</v>
      </c>
      <c r="G86" s="93">
        <v>71870</v>
      </c>
      <c r="H86" s="92">
        <v>52557</v>
      </c>
      <c r="I86" s="93">
        <v>66494</v>
      </c>
      <c r="J86" s="57"/>
      <c r="K86" s="61" t="s">
        <v>124</v>
      </c>
      <c r="L86" s="62">
        <f t="shared" si="3"/>
        <v>54855.833333333328</v>
      </c>
      <c r="M86" s="62">
        <f t="shared" si="3"/>
        <v>69811.833333333328</v>
      </c>
    </row>
    <row r="87" spans="1:17" x14ac:dyDescent="0.2">
      <c r="A87" s="61" t="s">
        <v>125</v>
      </c>
      <c r="B87" s="88">
        <v>44413</v>
      </c>
      <c r="C87" s="88">
        <v>58582</v>
      </c>
      <c r="D87" s="88">
        <v>48613</v>
      </c>
      <c r="E87" s="89">
        <v>63238</v>
      </c>
      <c r="F87" s="88">
        <v>53604</v>
      </c>
      <c r="G87" s="89">
        <v>69437</v>
      </c>
      <c r="H87" s="88">
        <v>53397</v>
      </c>
      <c r="I87" s="89">
        <v>69522</v>
      </c>
      <c r="J87" s="57"/>
      <c r="K87" s="61" t="s">
        <v>125</v>
      </c>
      <c r="L87" s="62">
        <f t="shared" si="3"/>
        <v>50374</v>
      </c>
      <c r="M87" s="62">
        <f t="shared" si="3"/>
        <v>65575.666666666672</v>
      </c>
    </row>
    <row r="88" spans="1:17" x14ac:dyDescent="0.2">
      <c r="A88" s="61" t="s">
        <v>126</v>
      </c>
      <c r="B88" s="90">
        <v>39534</v>
      </c>
      <c r="C88" s="90">
        <v>54371</v>
      </c>
      <c r="D88" s="90">
        <v>41806</v>
      </c>
      <c r="E88" s="91">
        <v>56528</v>
      </c>
      <c r="F88" s="90">
        <v>45809</v>
      </c>
      <c r="G88" s="91">
        <v>60999</v>
      </c>
      <c r="H88" s="90">
        <v>50468</v>
      </c>
      <c r="I88" s="91">
        <v>66864</v>
      </c>
      <c r="J88" s="57"/>
      <c r="K88" s="61" t="s">
        <v>126</v>
      </c>
      <c r="L88" s="62">
        <f t="shared" si="3"/>
        <v>44205.333333333328</v>
      </c>
      <c r="M88" s="62">
        <f t="shared" si="3"/>
        <v>59381.5</v>
      </c>
    </row>
    <row r="89" spans="1:17" x14ac:dyDescent="0.2">
      <c r="A89" s="61" t="s">
        <v>127</v>
      </c>
      <c r="B89" s="90">
        <v>34637</v>
      </c>
      <c r="C89" s="90">
        <v>49978</v>
      </c>
      <c r="D89" s="90">
        <v>37004</v>
      </c>
      <c r="E89" s="91">
        <v>51997</v>
      </c>
      <c r="F89" s="90">
        <v>39257</v>
      </c>
      <c r="G89" s="91">
        <v>54168</v>
      </c>
      <c r="H89" s="90">
        <v>42899</v>
      </c>
      <c r="I89" s="91">
        <v>58511</v>
      </c>
      <c r="J89" s="57"/>
      <c r="K89" s="61" t="s">
        <v>127</v>
      </c>
      <c r="L89" s="62">
        <f t="shared" si="3"/>
        <v>38343</v>
      </c>
      <c r="M89" s="62">
        <f t="shared" si="3"/>
        <v>53469.833333333328</v>
      </c>
    </row>
    <row r="90" spans="1:17" x14ac:dyDescent="0.2">
      <c r="A90" s="61" t="s">
        <v>128</v>
      </c>
      <c r="B90" s="90">
        <v>29673</v>
      </c>
      <c r="C90" s="90">
        <v>44150</v>
      </c>
      <c r="D90" s="90">
        <v>32121</v>
      </c>
      <c r="E90" s="91">
        <v>47487</v>
      </c>
      <c r="F90" s="90">
        <v>34320</v>
      </c>
      <c r="G90" s="91">
        <v>49433</v>
      </c>
      <c r="H90" s="90">
        <v>36435</v>
      </c>
      <c r="I90" s="91">
        <v>51390</v>
      </c>
      <c r="J90" s="57"/>
      <c r="K90" s="61" t="s">
        <v>128</v>
      </c>
      <c r="L90" s="62">
        <f t="shared" si="3"/>
        <v>33165</v>
      </c>
      <c r="M90" s="62">
        <f t="shared" si="3"/>
        <v>48230</v>
      </c>
    </row>
    <row r="91" spans="1:17" x14ac:dyDescent="0.2">
      <c r="A91" s="61" t="s">
        <v>129</v>
      </c>
      <c r="B91" s="90">
        <v>22810</v>
      </c>
      <c r="C91" s="90">
        <v>35311</v>
      </c>
      <c r="D91" s="90">
        <v>27198</v>
      </c>
      <c r="E91" s="91">
        <v>41571</v>
      </c>
      <c r="F91" s="90">
        <v>29543</v>
      </c>
      <c r="G91" s="91">
        <v>44809</v>
      </c>
      <c r="H91" s="90">
        <v>31516</v>
      </c>
      <c r="I91" s="91">
        <v>46573</v>
      </c>
      <c r="J91" s="57"/>
      <c r="K91" s="61" t="s">
        <v>129</v>
      </c>
      <c r="L91" s="62">
        <f t="shared" si="3"/>
        <v>27968</v>
      </c>
      <c r="M91" s="62">
        <f t="shared" si="3"/>
        <v>42440.666666666664</v>
      </c>
    </row>
    <row r="92" spans="1:17" x14ac:dyDescent="0.2">
      <c r="A92" s="61" t="s">
        <v>20</v>
      </c>
      <c r="B92" s="90">
        <v>78902</v>
      </c>
      <c r="C92" s="90">
        <v>141606</v>
      </c>
      <c r="D92" s="90">
        <v>79551</v>
      </c>
      <c r="E92" s="91">
        <v>140515</v>
      </c>
      <c r="F92" s="90">
        <v>84501</v>
      </c>
      <c r="G92" s="91">
        <v>145400</v>
      </c>
      <c r="H92" s="90">
        <v>89877</v>
      </c>
      <c r="I92" s="91">
        <v>151885</v>
      </c>
      <c r="J92" s="57"/>
      <c r="K92" s="61" t="s">
        <v>20</v>
      </c>
      <c r="L92" s="62">
        <f t="shared" si="3"/>
        <v>82813.833333333343</v>
      </c>
      <c r="M92" s="62">
        <f t="shared" si="3"/>
        <v>144220.16666666669</v>
      </c>
    </row>
    <row r="93" spans="1:17" x14ac:dyDescent="0.2">
      <c r="A93" s="61" t="s">
        <v>21</v>
      </c>
      <c r="B93" s="90">
        <v>25049</v>
      </c>
      <c r="C93" s="90">
        <v>66501</v>
      </c>
      <c r="D93" s="90">
        <v>27219</v>
      </c>
      <c r="E93" s="91">
        <v>66576</v>
      </c>
      <c r="F93" s="90">
        <v>29080</v>
      </c>
      <c r="G93" s="91">
        <v>67180</v>
      </c>
      <c r="H93" s="90">
        <v>30105</v>
      </c>
      <c r="I93" s="91">
        <v>67314</v>
      </c>
      <c r="J93" s="57"/>
      <c r="K93" s="61" t="s">
        <v>21</v>
      </c>
      <c r="L93" s="62">
        <f t="shared" si="3"/>
        <v>27958.666666666664</v>
      </c>
      <c r="M93" s="62">
        <f t="shared" si="3"/>
        <v>66887.833333333328</v>
      </c>
    </row>
    <row r="94" spans="1:17" ht="13.5" thickBot="1" x14ac:dyDescent="0.25">
      <c r="A94" s="61" t="s">
        <v>130</v>
      </c>
      <c r="B94" s="92">
        <v>4566</v>
      </c>
      <c r="C94" s="92">
        <v>17815</v>
      </c>
      <c r="D94" s="92">
        <v>4714</v>
      </c>
      <c r="E94" s="93">
        <v>18498</v>
      </c>
      <c r="F94" s="92">
        <v>4978</v>
      </c>
      <c r="G94" s="93">
        <v>18981</v>
      </c>
      <c r="H94" s="92">
        <v>5452</v>
      </c>
      <c r="I94" s="93">
        <v>19381</v>
      </c>
      <c r="J94" s="57"/>
      <c r="K94" s="61" t="s">
        <v>130</v>
      </c>
      <c r="L94" s="62">
        <f>((D94+F94+H94)/3+(B94+D94+F94)/3)/2</f>
        <v>4900.3333333333339</v>
      </c>
      <c r="M94" s="62">
        <f>((E94+G94+I94)/3+(C94+E94+G94)/3)/2</f>
        <v>18692.333333333332</v>
      </c>
    </row>
    <row r="95" spans="1:17" s="56" customFormat="1" x14ac:dyDescent="0.2">
      <c r="A95" s="1" t="s">
        <v>151</v>
      </c>
      <c r="B95" s="1"/>
      <c r="C95" s="1"/>
      <c r="D95" s="42"/>
      <c r="E95" s="42"/>
      <c r="F95" s="42"/>
      <c r="G95" s="42"/>
      <c r="H95" s="42"/>
      <c r="I95" s="42"/>
      <c r="J95" s="42"/>
      <c r="K95" s="42"/>
      <c r="L95" s="42"/>
      <c r="M95" s="42"/>
      <c r="N95" s="42"/>
      <c r="O95" s="42"/>
      <c r="P95" s="42"/>
      <c r="Q95" s="42"/>
    </row>
    <row r="97" spans="1:11" x14ac:dyDescent="0.2">
      <c r="A97" s="289" t="s">
        <v>24</v>
      </c>
      <c r="B97" s="289"/>
      <c r="C97" s="289"/>
      <c r="D97" s="289"/>
      <c r="E97" s="289"/>
      <c r="F97" s="289"/>
      <c r="G97" s="289"/>
      <c r="H97" s="79"/>
      <c r="I97" s="79"/>
      <c r="J97" s="100"/>
      <c r="K97" s="100"/>
    </row>
    <row r="98" spans="1:11" x14ac:dyDescent="0.2">
      <c r="A98" s="32"/>
      <c r="B98" s="32"/>
      <c r="C98" s="32"/>
      <c r="D98" s="32"/>
      <c r="E98" s="32"/>
      <c r="F98" s="29"/>
      <c r="G98" s="29"/>
      <c r="H98" s="79"/>
      <c r="I98" s="79"/>
      <c r="J98" s="100"/>
      <c r="K98" s="100"/>
    </row>
    <row r="99" spans="1:11" ht="22.35" customHeight="1" x14ac:dyDescent="0.2">
      <c r="A99" s="32" t="s">
        <v>152</v>
      </c>
      <c r="B99" s="32"/>
      <c r="C99" s="32"/>
      <c r="D99" s="281" t="s">
        <v>160</v>
      </c>
      <c r="E99" s="281"/>
      <c r="F99" s="281"/>
      <c r="G99" s="281"/>
      <c r="H99" s="281"/>
      <c r="I99" s="281"/>
      <c r="J99" s="79"/>
      <c r="K99" s="79"/>
    </row>
    <row r="100" spans="1:11" x14ac:dyDescent="0.2">
      <c r="A100" s="32"/>
      <c r="B100" s="32"/>
      <c r="C100" s="32"/>
      <c r="D100" s="32"/>
      <c r="E100" s="32"/>
      <c r="F100" s="32"/>
      <c r="G100" s="32"/>
      <c r="H100" s="29"/>
      <c r="I100" s="29"/>
      <c r="J100" s="79"/>
      <c r="K100" s="79"/>
    </row>
    <row r="101" spans="1:11" ht="15" x14ac:dyDescent="0.25">
      <c r="A101" s="32" t="s">
        <v>26</v>
      </c>
      <c r="B101" s="32"/>
      <c r="C101" s="32"/>
      <c r="D101" s="77" t="s">
        <v>157</v>
      </c>
      <c r="E101" s="78"/>
      <c r="F101" s="78"/>
      <c r="G101" s="78"/>
      <c r="H101" s="78"/>
      <c r="I101" s="78"/>
      <c r="J101" s="79"/>
      <c r="K101" s="79"/>
    </row>
    <row r="102" spans="1:11" x14ac:dyDescent="0.2">
      <c r="A102" s="32"/>
      <c r="B102" s="32"/>
      <c r="C102" s="32"/>
      <c r="D102" s="32"/>
      <c r="E102" s="32"/>
      <c r="F102" s="32"/>
      <c r="G102" s="32"/>
      <c r="H102" s="29"/>
      <c r="I102" s="29"/>
      <c r="J102" s="79"/>
      <c r="K102" s="79"/>
    </row>
    <row r="103" spans="1:11" ht="19.350000000000001" customHeight="1" x14ac:dyDescent="0.25">
      <c r="A103" s="32" t="s">
        <v>27</v>
      </c>
      <c r="B103" s="32"/>
      <c r="C103" s="32"/>
      <c r="D103" s="77" t="s">
        <v>157</v>
      </c>
      <c r="E103" s="32"/>
      <c r="F103" s="32"/>
      <c r="G103" s="32"/>
      <c r="H103" s="32"/>
      <c r="I103" s="32"/>
      <c r="J103" s="79"/>
      <c r="K103" s="79"/>
    </row>
    <row r="104" spans="1:11" x14ac:dyDescent="0.2">
      <c r="A104" s="32"/>
      <c r="B104" s="32"/>
      <c r="C104" s="32"/>
      <c r="D104" s="32"/>
      <c r="E104" s="32"/>
      <c r="F104" s="32"/>
      <c r="G104" s="32"/>
    </row>
  </sheetData>
  <protectedRanges>
    <protectedRange sqref="A7:I98 A104:I104 A99:C103" name="Bevölkerung"/>
    <protectedRange sqref="D99:K103" name="Bevölkerung_1"/>
  </protectedRanges>
  <mergeCells count="12">
    <mergeCell ref="S5:U5"/>
    <mergeCell ref="S4:U4"/>
    <mergeCell ref="D99:I99"/>
    <mergeCell ref="O5:Q5"/>
    <mergeCell ref="H5:I5"/>
    <mergeCell ref="O4:Q4"/>
    <mergeCell ref="K5:M5"/>
    <mergeCell ref="A97:G97"/>
    <mergeCell ref="D5:E5"/>
    <mergeCell ref="F5:G5"/>
    <mergeCell ref="B5:C5"/>
    <mergeCell ref="K4:M4"/>
  </mergeCells>
  <hyperlinks>
    <hyperlink ref="D101" r:id="rId1" location="abreadcrumb" display="https://www.statistikdaten.bayern.de/genesis/online?operation=statistic&amp;levelindex=0&amp;levelid=1633940794910&amp;code=12411 - abreadcrumb"/>
    <hyperlink ref="D103" r:id="rId2" location="abreadcrumb" display="https://www.statistikdaten.bayern.de/genesis/online?operation=statistic&amp;levelindex=0&amp;levelid=1633940794910&amp;code=12411 - abreadcrumb"/>
  </hyperlinks>
  <pageMargins left="0.7" right="0.7" top="0.75" bottom="0.75" header="0.3" footer="0.3"/>
  <pageSetup paperSize="9" orientation="portrait" r:id="rId3"/>
  <headerFooter>
    <oddFooter>&amp;CAbgerufen am 11.10.21 / 10:28:50&amp;RSeite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workbookViewId="0">
      <selection activeCell="F100" sqref="F100"/>
    </sheetView>
  </sheetViews>
  <sheetFormatPr baseColWidth="10" defaultColWidth="11.42578125" defaultRowHeight="12.75" x14ac:dyDescent="0.2"/>
  <cols>
    <col min="1" max="1" width="16.140625" style="3" customWidth="1"/>
    <col min="2" max="8" width="11.42578125" style="3"/>
    <col min="9" max="9" width="16.42578125" style="3" customWidth="1"/>
    <col min="10" max="16384" width="11.42578125" style="3"/>
  </cols>
  <sheetData>
    <row r="1" spans="1:25" s="25" customFormat="1" ht="25.35" customHeight="1" x14ac:dyDescent="0.2">
      <c r="A1" s="80" t="s">
        <v>161</v>
      </c>
      <c r="B1" s="80" t="str">
        <f>Inhaltsverzeichnis!C9</f>
        <v>Bayern</v>
      </c>
      <c r="C1" s="81"/>
      <c r="D1" s="82"/>
      <c r="E1" s="83" t="str">
        <f>Inhaltsverzeichnis!C8</f>
        <v>2018 - 2020</v>
      </c>
      <c r="F1" s="82"/>
      <c r="G1" s="82"/>
    </row>
    <row r="2" spans="1:25" s="25" customFormat="1" ht="16.5" customHeight="1" x14ac:dyDescent="0.2">
      <c r="A2" s="257" t="s">
        <v>275</v>
      </c>
      <c r="B2" s="80"/>
      <c r="C2" s="81"/>
      <c r="D2" s="82"/>
      <c r="E2" s="83"/>
      <c r="F2" s="82"/>
      <c r="G2" s="82"/>
      <c r="N2" s="3"/>
      <c r="O2" s="3"/>
    </row>
    <row r="3" spans="1:25" s="25" customFormat="1" ht="15" customHeight="1" x14ac:dyDescent="0.2">
      <c r="A3" s="84"/>
      <c r="B3" s="84"/>
      <c r="C3" s="81"/>
      <c r="D3" s="82"/>
      <c r="E3" s="7"/>
      <c r="F3" s="82"/>
      <c r="G3" s="82"/>
      <c r="N3" s="3"/>
      <c r="O3" s="3"/>
    </row>
    <row r="4" spans="1:25" ht="14.45" customHeight="1" x14ac:dyDescent="0.2">
      <c r="A4" s="294"/>
      <c r="B4" s="298">
        <v>2018</v>
      </c>
      <c r="C4" s="299"/>
      <c r="D4" s="298">
        <v>2019</v>
      </c>
      <c r="E4" s="299"/>
      <c r="F4" s="298">
        <v>2020</v>
      </c>
      <c r="G4" s="299"/>
      <c r="H4" s="27"/>
    </row>
    <row r="5" spans="1:25" ht="15" customHeight="1" thickBot="1" x14ac:dyDescent="0.25">
      <c r="A5" s="295"/>
      <c r="B5" s="86" t="s">
        <v>1</v>
      </c>
      <c r="C5" s="86" t="s">
        <v>2</v>
      </c>
      <c r="D5" s="86" t="s">
        <v>1</v>
      </c>
      <c r="E5" s="86" t="s">
        <v>2</v>
      </c>
      <c r="F5" s="86" t="s">
        <v>1</v>
      </c>
      <c r="G5" s="86" t="s">
        <v>2</v>
      </c>
      <c r="I5" s="305" t="s">
        <v>24</v>
      </c>
      <c r="J5" s="306"/>
      <c r="K5" s="306"/>
      <c r="L5" s="306"/>
      <c r="M5" s="306"/>
      <c r="N5" s="255"/>
    </row>
    <row r="6" spans="1:25" ht="14.45" customHeight="1" x14ac:dyDescent="0.2">
      <c r="A6" s="85" t="s">
        <v>45</v>
      </c>
      <c r="B6" s="94">
        <v>177</v>
      </c>
      <c r="C6" s="95">
        <v>151</v>
      </c>
      <c r="D6" s="94">
        <v>180</v>
      </c>
      <c r="E6" s="95">
        <v>186</v>
      </c>
      <c r="F6" s="94">
        <v>198</v>
      </c>
      <c r="G6" s="95">
        <v>149</v>
      </c>
      <c r="I6" s="307"/>
      <c r="J6" s="289"/>
      <c r="K6" s="289"/>
      <c r="L6" s="289"/>
      <c r="M6" s="289"/>
      <c r="N6" s="256"/>
    </row>
    <row r="7" spans="1:25" ht="14.45" customHeight="1" x14ac:dyDescent="0.2">
      <c r="A7" s="85" t="s">
        <v>46</v>
      </c>
      <c r="B7" s="96">
        <v>15</v>
      </c>
      <c r="C7" s="97">
        <v>13</v>
      </c>
      <c r="D7" s="96">
        <v>13</v>
      </c>
      <c r="E7" s="97">
        <v>11</v>
      </c>
      <c r="F7" s="96">
        <v>17</v>
      </c>
      <c r="G7" s="97">
        <v>10</v>
      </c>
      <c r="I7" s="31"/>
      <c r="J7" s="32"/>
      <c r="K7" s="32"/>
      <c r="L7" s="32"/>
      <c r="M7" s="32"/>
      <c r="N7" s="256"/>
    </row>
    <row r="8" spans="1:25" ht="14.45" customHeight="1" x14ac:dyDescent="0.2">
      <c r="A8" s="85" t="s">
        <v>47</v>
      </c>
      <c r="B8" s="96">
        <v>3</v>
      </c>
      <c r="C8" s="97">
        <v>6</v>
      </c>
      <c r="D8" s="96">
        <v>13</v>
      </c>
      <c r="E8" s="97">
        <v>8</v>
      </c>
      <c r="F8" s="96">
        <v>5</v>
      </c>
      <c r="G8" s="97">
        <v>6</v>
      </c>
      <c r="I8" s="308" t="s">
        <v>25</v>
      </c>
      <c r="J8" s="300"/>
      <c r="K8" s="300"/>
      <c r="L8" s="300"/>
      <c r="M8" s="300"/>
      <c r="N8" s="256"/>
    </row>
    <row r="9" spans="1:25" ht="14.45" customHeight="1" x14ac:dyDescent="0.2">
      <c r="A9" s="85" t="s">
        <v>48</v>
      </c>
      <c r="B9" s="96">
        <v>8</v>
      </c>
      <c r="C9" s="97">
        <v>9</v>
      </c>
      <c r="D9" s="96">
        <v>9</v>
      </c>
      <c r="E9" s="97">
        <v>3</v>
      </c>
      <c r="F9" s="96">
        <v>3</v>
      </c>
      <c r="G9" s="97">
        <v>7</v>
      </c>
      <c r="I9" s="252"/>
      <c r="J9" s="253"/>
      <c r="K9" s="253"/>
      <c r="L9" s="253"/>
      <c r="M9" s="253"/>
      <c r="N9" s="254"/>
    </row>
    <row r="10" spans="1:25" ht="14.45" customHeight="1" x14ac:dyDescent="0.2">
      <c r="A10" s="85" t="s">
        <v>49</v>
      </c>
      <c r="B10" s="96">
        <v>4</v>
      </c>
      <c r="C10" s="97">
        <v>6</v>
      </c>
      <c r="D10" s="96">
        <v>8</v>
      </c>
      <c r="E10" s="97">
        <v>5</v>
      </c>
      <c r="F10" s="96">
        <v>13</v>
      </c>
      <c r="G10" s="97">
        <v>5</v>
      </c>
      <c r="I10" s="31" t="s">
        <v>26</v>
      </c>
      <c r="J10" s="33" t="s">
        <v>23</v>
      </c>
      <c r="K10" s="32"/>
      <c r="L10" s="32"/>
      <c r="M10" s="29"/>
      <c r="N10" s="30"/>
    </row>
    <row r="11" spans="1:25" ht="14.45" customHeight="1" x14ac:dyDescent="0.2">
      <c r="A11" s="85" t="s">
        <v>50</v>
      </c>
      <c r="B11" s="96">
        <v>5</v>
      </c>
      <c r="C11" s="97">
        <v>4</v>
      </c>
      <c r="D11" s="96">
        <v>9</v>
      </c>
      <c r="E11" s="97">
        <v>7</v>
      </c>
      <c r="F11" s="96">
        <v>3</v>
      </c>
      <c r="G11" s="97">
        <v>4</v>
      </c>
      <c r="I11" s="31"/>
      <c r="J11" s="32"/>
      <c r="K11" s="32"/>
      <c r="L11" s="32"/>
      <c r="M11" s="29"/>
      <c r="N11" s="30"/>
      <c r="Q11" s="25"/>
      <c r="R11" s="25"/>
      <c r="X11" s="25"/>
      <c r="Y11" s="25"/>
    </row>
    <row r="12" spans="1:25" ht="14.45" customHeight="1" x14ac:dyDescent="0.2">
      <c r="A12" s="85" t="s">
        <v>51</v>
      </c>
      <c r="B12" s="96">
        <v>5</v>
      </c>
      <c r="C12" s="97">
        <v>7</v>
      </c>
      <c r="D12" s="96">
        <v>5</v>
      </c>
      <c r="E12" s="97">
        <v>4</v>
      </c>
      <c r="F12" s="96" t="s">
        <v>162</v>
      </c>
      <c r="G12" s="97" t="s">
        <v>162</v>
      </c>
      <c r="I12" s="31" t="s">
        <v>27</v>
      </c>
      <c r="J12" s="300" t="s">
        <v>28</v>
      </c>
      <c r="K12" s="300"/>
      <c r="L12" s="300"/>
      <c r="M12" s="300"/>
      <c r="N12" s="301"/>
      <c r="P12" s="25"/>
      <c r="Q12" s="25"/>
      <c r="R12" s="25"/>
      <c r="X12" s="25"/>
      <c r="Y12" s="25"/>
    </row>
    <row r="13" spans="1:25" ht="14.45" customHeight="1" x14ac:dyDescent="0.2">
      <c r="A13" s="85" t="s">
        <v>52</v>
      </c>
      <c r="B13" s="96" t="s">
        <v>162</v>
      </c>
      <c r="C13" s="97" t="s">
        <v>162</v>
      </c>
      <c r="D13" s="96" t="s">
        <v>162</v>
      </c>
      <c r="E13" s="97" t="s">
        <v>162</v>
      </c>
      <c r="F13" s="96">
        <v>5</v>
      </c>
      <c r="G13" s="97">
        <v>3</v>
      </c>
      <c r="I13" s="34"/>
      <c r="J13" s="302"/>
      <c r="K13" s="302"/>
      <c r="L13" s="302"/>
      <c r="M13" s="302"/>
      <c r="N13" s="303"/>
    </row>
    <row r="14" spans="1:25" ht="14.45" customHeight="1" x14ac:dyDescent="0.2">
      <c r="A14" s="85" t="s">
        <v>53</v>
      </c>
      <c r="B14" s="96">
        <v>4</v>
      </c>
      <c r="C14" s="97">
        <v>4</v>
      </c>
      <c r="D14" s="96" t="s">
        <v>162</v>
      </c>
      <c r="E14" s="97" t="s">
        <v>162</v>
      </c>
      <c r="F14" s="96">
        <v>5</v>
      </c>
      <c r="G14" s="97">
        <v>3</v>
      </c>
    </row>
    <row r="15" spans="1:25" ht="14.45" customHeight="1" x14ac:dyDescent="0.2">
      <c r="A15" s="85" t="s">
        <v>54</v>
      </c>
      <c r="B15" s="96">
        <v>5</v>
      </c>
      <c r="C15" s="97">
        <v>4</v>
      </c>
      <c r="D15" s="96">
        <v>4</v>
      </c>
      <c r="E15" s="97">
        <v>3</v>
      </c>
      <c r="F15" s="96">
        <v>4</v>
      </c>
      <c r="G15" s="97">
        <v>3</v>
      </c>
      <c r="P15" s="25"/>
      <c r="Q15" s="25"/>
      <c r="R15" s="25"/>
      <c r="S15" s="25"/>
      <c r="T15" s="25"/>
      <c r="U15" s="25"/>
      <c r="V15" s="25"/>
      <c r="W15" s="25"/>
      <c r="X15" s="25"/>
      <c r="Y15" s="25"/>
    </row>
    <row r="16" spans="1:25" ht="14.45" customHeight="1" x14ac:dyDescent="0.2">
      <c r="A16" s="85" t="s">
        <v>55</v>
      </c>
      <c r="B16" s="96" t="s">
        <v>162</v>
      </c>
      <c r="C16" s="97" t="s">
        <v>162</v>
      </c>
      <c r="D16" s="96" t="s">
        <v>162</v>
      </c>
      <c r="E16" s="97" t="s">
        <v>162</v>
      </c>
      <c r="F16" s="96" t="s">
        <v>162</v>
      </c>
      <c r="G16" s="97" t="s">
        <v>162</v>
      </c>
      <c r="I16" s="304" t="s">
        <v>277</v>
      </c>
      <c r="J16" s="304"/>
      <c r="K16" s="304"/>
      <c r="L16" s="304"/>
      <c r="M16" s="304"/>
      <c r="N16" s="304"/>
      <c r="O16" s="304"/>
      <c r="P16" s="25"/>
      <c r="Q16" s="25"/>
      <c r="R16" s="25"/>
      <c r="S16" s="25"/>
      <c r="T16" s="25"/>
      <c r="U16" s="25"/>
      <c r="V16" s="25"/>
      <c r="W16" s="25"/>
      <c r="X16" s="25"/>
      <c r="Y16" s="25"/>
    </row>
    <row r="17" spans="1:25" ht="14.45" customHeight="1" x14ac:dyDescent="0.2">
      <c r="A17" s="85" t="s">
        <v>56</v>
      </c>
      <c r="B17" s="96">
        <v>4</v>
      </c>
      <c r="C17" s="97">
        <v>7</v>
      </c>
      <c r="D17" s="96">
        <v>4</v>
      </c>
      <c r="E17" s="97">
        <v>7</v>
      </c>
      <c r="F17" s="96">
        <v>5</v>
      </c>
      <c r="G17" s="97">
        <v>3</v>
      </c>
      <c r="I17" s="28"/>
      <c r="J17" s="296">
        <v>2018</v>
      </c>
      <c r="K17" s="297"/>
      <c r="L17" s="296">
        <v>2019</v>
      </c>
      <c r="M17" s="297"/>
      <c r="N17" s="296">
        <v>2020</v>
      </c>
      <c r="O17" s="297"/>
    </row>
    <row r="18" spans="1:25" ht="14.45" customHeight="1" x14ac:dyDescent="0.2">
      <c r="A18" s="85" t="s">
        <v>57</v>
      </c>
      <c r="B18" s="96">
        <v>9</v>
      </c>
      <c r="C18" s="97">
        <v>3</v>
      </c>
      <c r="D18" s="96" t="s">
        <v>162</v>
      </c>
      <c r="E18" s="97" t="s">
        <v>162</v>
      </c>
      <c r="F18" s="96">
        <v>6</v>
      </c>
      <c r="G18" s="97">
        <v>4</v>
      </c>
      <c r="I18" s="28"/>
      <c r="J18" s="28" t="s">
        <v>1</v>
      </c>
      <c r="K18" s="28" t="s">
        <v>2</v>
      </c>
      <c r="L18" s="28" t="s">
        <v>1</v>
      </c>
      <c r="M18" s="28" t="s">
        <v>2</v>
      </c>
      <c r="N18" s="28" t="s">
        <v>1</v>
      </c>
      <c r="O18" s="28" t="s">
        <v>2</v>
      </c>
    </row>
    <row r="19" spans="1:25" ht="14.45" customHeight="1" x14ac:dyDescent="0.2">
      <c r="A19" s="85" t="s">
        <v>58</v>
      </c>
      <c r="B19" s="96">
        <v>6</v>
      </c>
      <c r="C19" s="97">
        <v>5</v>
      </c>
      <c r="D19" s="96">
        <v>10</v>
      </c>
      <c r="E19" s="97">
        <v>4</v>
      </c>
      <c r="F19" s="96">
        <v>11</v>
      </c>
      <c r="G19" s="97">
        <v>7</v>
      </c>
      <c r="I19" s="28" t="s">
        <v>3</v>
      </c>
      <c r="J19" s="28">
        <f>SUM(B6:B10)</f>
        <v>207</v>
      </c>
      <c r="K19" s="28">
        <f t="shared" ref="K19:O19" si="0">SUM(C6:C10)</f>
        <v>185</v>
      </c>
      <c r="L19" s="28">
        <f t="shared" si="0"/>
        <v>223</v>
      </c>
      <c r="M19" s="28">
        <f t="shared" si="0"/>
        <v>213</v>
      </c>
      <c r="N19" s="28">
        <f t="shared" si="0"/>
        <v>236</v>
      </c>
      <c r="O19" s="28">
        <f t="shared" si="0"/>
        <v>177</v>
      </c>
      <c r="P19" s="25"/>
      <c r="Q19" s="25"/>
      <c r="R19" s="25"/>
      <c r="S19" s="25"/>
      <c r="T19" s="25"/>
      <c r="U19" s="25"/>
      <c r="V19" s="25"/>
      <c r="W19" s="25"/>
      <c r="X19" s="25"/>
      <c r="Y19" s="25"/>
    </row>
    <row r="20" spans="1:25" ht="14.45" customHeight="1" x14ac:dyDescent="0.2">
      <c r="A20" s="85" t="s">
        <v>59</v>
      </c>
      <c r="B20" s="96">
        <v>9</v>
      </c>
      <c r="C20" s="97">
        <v>3</v>
      </c>
      <c r="D20" s="96">
        <v>7</v>
      </c>
      <c r="E20" s="97">
        <v>3</v>
      </c>
      <c r="F20" s="96">
        <v>6</v>
      </c>
      <c r="G20" s="97">
        <v>6</v>
      </c>
      <c r="I20" s="28" t="s">
        <v>4</v>
      </c>
      <c r="J20" s="28">
        <f t="shared" ref="J20:O20" si="1">SUM(B11:B15)</f>
        <v>19</v>
      </c>
      <c r="K20" s="28">
        <f t="shared" si="1"/>
        <v>19</v>
      </c>
      <c r="L20" s="28">
        <f t="shared" si="1"/>
        <v>18</v>
      </c>
      <c r="M20" s="28">
        <f t="shared" si="1"/>
        <v>14</v>
      </c>
      <c r="N20" s="28">
        <f t="shared" si="1"/>
        <v>17</v>
      </c>
      <c r="O20" s="28">
        <f t="shared" si="1"/>
        <v>13</v>
      </c>
      <c r="P20" s="25"/>
      <c r="Q20" s="25"/>
      <c r="R20" s="25"/>
      <c r="S20" s="25"/>
      <c r="T20" s="25"/>
      <c r="U20" s="25"/>
      <c r="V20" s="25"/>
      <c r="W20" s="25"/>
      <c r="X20" s="25"/>
      <c r="Y20" s="25"/>
    </row>
    <row r="21" spans="1:25" ht="14.45" customHeight="1" x14ac:dyDescent="0.2">
      <c r="A21" s="85" t="s">
        <v>60</v>
      </c>
      <c r="B21" s="96">
        <v>16</v>
      </c>
      <c r="C21" s="97">
        <v>7</v>
      </c>
      <c r="D21" s="96">
        <v>11</v>
      </c>
      <c r="E21" s="97">
        <v>4</v>
      </c>
      <c r="F21" s="96">
        <v>11</v>
      </c>
      <c r="G21" s="97">
        <v>5</v>
      </c>
      <c r="I21" s="28" t="s">
        <v>5</v>
      </c>
      <c r="J21" s="28">
        <f t="shared" ref="J21:O21" si="2">SUM(B16:B20)</f>
        <v>28</v>
      </c>
      <c r="K21" s="28">
        <f t="shared" si="2"/>
        <v>18</v>
      </c>
      <c r="L21" s="28">
        <f t="shared" si="2"/>
        <v>21</v>
      </c>
      <c r="M21" s="28">
        <f t="shared" si="2"/>
        <v>14</v>
      </c>
      <c r="N21" s="28">
        <f t="shared" si="2"/>
        <v>28</v>
      </c>
      <c r="O21" s="28">
        <f t="shared" si="2"/>
        <v>20</v>
      </c>
    </row>
    <row r="22" spans="1:25" ht="14.45" customHeight="1" x14ac:dyDescent="0.2">
      <c r="A22" s="85" t="s">
        <v>61</v>
      </c>
      <c r="B22" s="96">
        <v>13</v>
      </c>
      <c r="C22" s="97">
        <v>10</v>
      </c>
      <c r="D22" s="96">
        <v>22</v>
      </c>
      <c r="E22" s="97">
        <v>9</v>
      </c>
      <c r="F22" s="96">
        <v>10</v>
      </c>
      <c r="G22" s="97">
        <v>6</v>
      </c>
      <c r="I22" s="28" t="s">
        <v>6</v>
      </c>
      <c r="J22" s="28">
        <f t="shared" ref="J22:O22" si="3">SUM(B21:B25)</f>
        <v>111</v>
      </c>
      <c r="K22" s="28">
        <f t="shared" si="3"/>
        <v>55</v>
      </c>
      <c r="L22" s="28">
        <f t="shared" si="3"/>
        <v>114</v>
      </c>
      <c r="M22" s="28">
        <f t="shared" si="3"/>
        <v>37</v>
      </c>
      <c r="N22" s="28">
        <f t="shared" si="3"/>
        <v>105</v>
      </c>
      <c r="O22" s="28">
        <f t="shared" si="3"/>
        <v>38</v>
      </c>
    </row>
    <row r="23" spans="1:25" ht="14.45" customHeight="1" x14ac:dyDescent="0.2">
      <c r="A23" s="85" t="s">
        <v>62</v>
      </c>
      <c r="B23" s="96">
        <v>12</v>
      </c>
      <c r="C23" s="97">
        <v>12</v>
      </c>
      <c r="D23" s="96">
        <v>17</v>
      </c>
      <c r="E23" s="97">
        <v>9</v>
      </c>
      <c r="F23" s="96">
        <v>21</v>
      </c>
      <c r="G23" s="97">
        <v>5</v>
      </c>
      <c r="I23" s="28" t="s">
        <v>7</v>
      </c>
      <c r="J23" s="28">
        <f t="shared" ref="J23:O23" si="4">SUM(B26:B30)</f>
        <v>193</v>
      </c>
      <c r="K23" s="28">
        <f t="shared" si="4"/>
        <v>51</v>
      </c>
      <c r="L23" s="28">
        <f t="shared" si="4"/>
        <v>166</v>
      </c>
      <c r="M23" s="28">
        <f t="shared" si="4"/>
        <v>55</v>
      </c>
      <c r="N23" s="28">
        <f t="shared" si="4"/>
        <v>196</v>
      </c>
      <c r="O23" s="28">
        <f t="shared" si="4"/>
        <v>62</v>
      </c>
    </row>
    <row r="24" spans="1:25" ht="14.45" customHeight="1" x14ac:dyDescent="0.2">
      <c r="A24" s="85" t="s">
        <v>63</v>
      </c>
      <c r="B24" s="96">
        <v>38</v>
      </c>
      <c r="C24" s="97">
        <v>14</v>
      </c>
      <c r="D24" s="96">
        <v>31</v>
      </c>
      <c r="E24" s="97">
        <v>4</v>
      </c>
      <c r="F24" s="96">
        <v>27</v>
      </c>
      <c r="G24" s="97">
        <v>10</v>
      </c>
      <c r="I24" s="28" t="s">
        <v>8</v>
      </c>
      <c r="J24" s="28">
        <f t="shared" ref="J24:O24" si="5">SUM(B31:B35)</f>
        <v>202</v>
      </c>
      <c r="K24" s="28">
        <f t="shared" si="5"/>
        <v>93</v>
      </c>
      <c r="L24" s="28">
        <f t="shared" si="5"/>
        <v>204</v>
      </c>
      <c r="M24" s="28">
        <f t="shared" si="5"/>
        <v>86</v>
      </c>
      <c r="N24" s="28">
        <f t="shared" si="5"/>
        <v>175</v>
      </c>
      <c r="O24" s="28">
        <f t="shared" si="5"/>
        <v>80</v>
      </c>
    </row>
    <row r="25" spans="1:25" ht="15" customHeight="1" x14ac:dyDescent="0.2">
      <c r="A25" s="85" t="s">
        <v>64</v>
      </c>
      <c r="B25" s="96">
        <v>32</v>
      </c>
      <c r="C25" s="97">
        <v>12</v>
      </c>
      <c r="D25" s="96">
        <v>33</v>
      </c>
      <c r="E25" s="97">
        <v>11</v>
      </c>
      <c r="F25" s="96">
        <v>36</v>
      </c>
      <c r="G25" s="97">
        <v>12</v>
      </c>
      <c r="I25" s="28" t="s">
        <v>9</v>
      </c>
      <c r="J25" s="28">
        <f t="shared" ref="J25:O25" si="6">SUM(B36:B40)</f>
        <v>291</v>
      </c>
      <c r="K25" s="28">
        <f t="shared" si="6"/>
        <v>119</v>
      </c>
      <c r="L25" s="28">
        <f t="shared" si="6"/>
        <v>276</v>
      </c>
      <c r="M25" s="28">
        <f t="shared" si="6"/>
        <v>145</v>
      </c>
      <c r="N25" s="28">
        <f t="shared" si="6"/>
        <v>275</v>
      </c>
      <c r="O25" s="28">
        <f t="shared" si="6"/>
        <v>121</v>
      </c>
    </row>
    <row r="26" spans="1:25" x14ac:dyDescent="0.2">
      <c r="A26" s="85" t="s">
        <v>65</v>
      </c>
      <c r="B26" s="96">
        <v>36</v>
      </c>
      <c r="C26" s="97">
        <v>12</v>
      </c>
      <c r="D26" s="96">
        <v>41</v>
      </c>
      <c r="E26" s="97">
        <v>7</v>
      </c>
      <c r="F26" s="96">
        <v>34</v>
      </c>
      <c r="G26" s="97">
        <v>11</v>
      </c>
      <c r="I26" s="28" t="s">
        <v>10</v>
      </c>
      <c r="J26" s="28">
        <f t="shared" ref="J26:O26" si="7">SUM(B41:B45)</f>
        <v>358</v>
      </c>
      <c r="K26" s="28">
        <f t="shared" si="7"/>
        <v>198</v>
      </c>
      <c r="L26" s="28">
        <f t="shared" si="7"/>
        <v>343</v>
      </c>
      <c r="M26" s="28">
        <f t="shared" si="7"/>
        <v>206</v>
      </c>
      <c r="N26" s="28">
        <f t="shared" si="7"/>
        <v>397</v>
      </c>
      <c r="O26" s="28">
        <f t="shared" si="7"/>
        <v>198</v>
      </c>
    </row>
    <row r="27" spans="1:25" x14ac:dyDescent="0.2">
      <c r="A27" s="85" t="s">
        <v>66</v>
      </c>
      <c r="B27" s="96">
        <v>40</v>
      </c>
      <c r="C27" s="97">
        <v>11</v>
      </c>
      <c r="D27" s="96">
        <v>31</v>
      </c>
      <c r="E27" s="97">
        <v>15</v>
      </c>
      <c r="F27" s="96">
        <v>33</v>
      </c>
      <c r="G27" s="97">
        <v>13</v>
      </c>
      <c r="I27" s="87" t="s">
        <v>11</v>
      </c>
      <c r="J27" s="87">
        <f t="shared" ref="J27:O27" si="8">SUM(B46:B50)</f>
        <v>502</v>
      </c>
      <c r="K27" s="87">
        <f t="shared" si="8"/>
        <v>293</v>
      </c>
      <c r="L27" s="87">
        <f t="shared" si="8"/>
        <v>487</v>
      </c>
      <c r="M27" s="87">
        <f t="shared" si="8"/>
        <v>248</v>
      </c>
      <c r="N27" s="28">
        <f t="shared" si="8"/>
        <v>522</v>
      </c>
      <c r="O27" s="28">
        <f t="shared" si="8"/>
        <v>299</v>
      </c>
    </row>
    <row r="28" spans="1:25" x14ac:dyDescent="0.2">
      <c r="A28" s="85" t="s">
        <v>67</v>
      </c>
      <c r="B28" s="96">
        <v>42</v>
      </c>
      <c r="C28" s="97">
        <v>7</v>
      </c>
      <c r="D28" s="96">
        <v>30</v>
      </c>
      <c r="E28" s="97">
        <v>15</v>
      </c>
      <c r="F28" s="96">
        <v>37</v>
      </c>
      <c r="G28" s="97">
        <v>11</v>
      </c>
      <c r="I28" s="87" t="s">
        <v>12</v>
      </c>
      <c r="J28" s="87">
        <f t="shared" ref="J28:O28" si="9">SUM(B51:B55)</f>
        <v>960</v>
      </c>
      <c r="K28" s="87">
        <f t="shared" si="9"/>
        <v>585</v>
      </c>
      <c r="L28" s="87">
        <f t="shared" si="9"/>
        <v>955</v>
      </c>
      <c r="M28" s="87">
        <f t="shared" si="9"/>
        <v>501</v>
      </c>
      <c r="N28" s="28">
        <f t="shared" si="9"/>
        <v>851</v>
      </c>
      <c r="O28" s="28">
        <f t="shared" si="9"/>
        <v>539</v>
      </c>
    </row>
    <row r="29" spans="1:25" x14ac:dyDescent="0.2">
      <c r="A29" s="85" t="s">
        <v>68</v>
      </c>
      <c r="B29" s="96">
        <v>35</v>
      </c>
      <c r="C29" s="97">
        <v>7</v>
      </c>
      <c r="D29" s="96">
        <v>24</v>
      </c>
      <c r="E29" s="97">
        <v>7</v>
      </c>
      <c r="F29" s="96">
        <v>43</v>
      </c>
      <c r="G29" s="97">
        <v>13</v>
      </c>
      <c r="I29" s="87" t="s">
        <v>13</v>
      </c>
      <c r="J29" s="87">
        <f t="shared" ref="J29:O29" si="10">SUM(B56:B60)</f>
        <v>1963</v>
      </c>
      <c r="K29" s="87">
        <f t="shared" si="10"/>
        <v>1060</v>
      </c>
      <c r="L29" s="87">
        <f t="shared" si="10"/>
        <v>1761</v>
      </c>
      <c r="M29" s="87">
        <f t="shared" si="10"/>
        <v>1023</v>
      </c>
      <c r="N29" s="28">
        <f t="shared" si="10"/>
        <v>1833</v>
      </c>
      <c r="O29" s="28">
        <f t="shared" si="10"/>
        <v>999</v>
      </c>
    </row>
    <row r="30" spans="1:25" ht="14.45" customHeight="1" x14ac:dyDescent="0.2">
      <c r="A30" s="85" t="s">
        <v>69</v>
      </c>
      <c r="B30" s="96">
        <v>40</v>
      </c>
      <c r="C30" s="97">
        <v>14</v>
      </c>
      <c r="D30" s="96">
        <v>40</v>
      </c>
      <c r="E30" s="97">
        <v>11</v>
      </c>
      <c r="F30" s="96">
        <v>49</v>
      </c>
      <c r="G30" s="97">
        <v>14</v>
      </c>
      <c r="H30" s="36"/>
      <c r="I30" s="87" t="s">
        <v>14</v>
      </c>
      <c r="J30" s="87">
        <f t="shared" ref="J30:O30" si="11">SUM(B61:B65)</f>
        <v>3046</v>
      </c>
      <c r="K30" s="87">
        <f t="shared" si="11"/>
        <v>1595</v>
      </c>
      <c r="L30" s="87">
        <f t="shared" si="11"/>
        <v>3042</v>
      </c>
      <c r="M30" s="87">
        <f t="shared" si="11"/>
        <v>1670</v>
      </c>
      <c r="N30" s="28">
        <f t="shared" si="11"/>
        <v>3244</v>
      </c>
      <c r="O30" s="28">
        <f t="shared" si="11"/>
        <v>1720</v>
      </c>
    </row>
    <row r="31" spans="1:25" ht="14.45" customHeight="1" x14ac:dyDescent="0.2">
      <c r="A31" s="85" t="s">
        <v>70</v>
      </c>
      <c r="B31" s="96">
        <v>41</v>
      </c>
      <c r="C31" s="97">
        <v>19</v>
      </c>
      <c r="D31" s="96">
        <v>38</v>
      </c>
      <c r="E31" s="97">
        <v>8</v>
      </c>
      <c r="F31" s="96">
        <v>41</v>
      </c>
      <c r="G31" s="97">
        <v>16</v>
      </c>
      <c r="H31" s="36"/>
      <c r="I31" s="87" t="s">
        <v>15</v>
      </c>
      <c r="J31" s="87">
        <f t="shared" ref="J31:O31" si="12">SUM(B66:B70)</f>
        <v>4130</v>
      </c>
      <c r="K31" s="87">
        <f t="shared" si="12"/>
        <v>2247</v>
      </c>
      <c r="L31" s="87">
        <f t="shared" si="12"/>
        <v>4081</v>
      </c>
      <c r="M31" s="87">
        <f t="shared" si="12"/>
        <v>2252</v>
      </c>
      <c r="N31" s="28">
        <f t="shared" si="12"/>
        <v>4484</v>
      </c>
      <c r="O31" s="28">
        <f t="shared" si="12"/>
        <v>2440</v>
      </c>
    </row>
    <row r="32" spans="1:25" ht="14.45" customHeight="1" x14ac:dyDescent="0.2">
      <c r="A32" s="85" t="s">
        <v>71</v>
      </c>
      <c r="B32" s="96">
        <v>32</v>
      </c>
      <c r="C32" s="97">
        <v>15</v>
      </c>
      <c r="D32" s="96">
        <v>39</v>
      </c>
      <c r="E32" s="97">
        <v>12</v>
      </c>
      <c r="F32" s="96">
        <v>33</v>
      </c>
      <c r="G32" s="97">
        <v>13</v>
      </c>
      <c r="H32" s="36"/>
      <c r="I32" s="87" t="s">
        <v>16</v>
      </c>
      <c r="J32" s="87">
        <f t="shared" ref="J32:O32" si="13">SUM(B71:B75)</f>
        <v>5462</v>
      </c>
      <c r="K32" s="87">
        <f t="shared" si="13"/>
        <v>3162</v>
      </c>
      <c r="L32" s="87">
        <f t="shared" si="13"/>
        <v>5410</v>
      </c>
      <c r="M32" s="87">
        <f t="shared" si="13"/>
        <v>3094</v>
      </c>
      <c r="N32" s="28">
        <f t="shared" si="13"/>
        <v>5756</v>
      </c>
      <c r="O32" s="28">
        <f t="shared" si="13"/>
        <v>3258</v>
      </c>
    </row>
    <row r="33" spans="1:15" ht="14.45" customHeight="1" x14ac:dyDescent="0.2">
      <c r="A33" s="85" t="s">
        <v>72</v>
      </c>
      <c r="B33" s="96">
        <v>41</v>
      </c>
      <c r="C33" s="97">
        <v>17</v>
      </c>
      <c r="D33" s="96">
        <v>41</v>
      </c>
      <c r="E33" s="97">
        <v>21</v>
      </c>
      <c r="F33" s="96">
        <v>34</v>
      </c>
      <c r="G33" s="97">
        <v>17</v>
      </c>
      <c r="H33" s="36"/>
      <c r="I33" s="87" t="s">
        <v>17</v>
      </c>
      <c r="J33" s="87">
        <f t="shared" ref="J33:O33" si="14">SUM(B76:B80)</f>
        <v>6570</v>
      </c>
      <c r="K33" s="87">
        <f t="shared" si="14"/>
        <v>4155</v>
      </c>
      <c r="L33" s="87">
        <f t="shared" si="14"/>
        <v>6587</v>
      </c>
      <c r="M33" s="87">
        <f t="shared" si="14"/>
        <v>4220</v>
      </c>
      <c r="N33" s="28">
        <f t="shared" si="14"/>
        <v>6991</v>
      </c>
      <c r="O33" s="28">
        <f t="shared" si="14"/>
        <v>4401</v>
      </c>
    </row>
    <row r="34" spans="1:15" ht="14.45" customHeight="1" x14ac:dyDescent="0.2">
      <c r="A34" s="85" t="s">
        <v>73</v>
      </c>
      <c r="B34" s="96">
        <v>47</v>
      </c>
      <c r="C34" s="97">
        <v>16</v>
      </c>
      <c r="D34" s="96">
        <v>39</v>
      </c>
      <c r="E34" s="97">
        <v>21</v>
      </c>
      <c r="F34" s="96">
        <v>30</v>
      </c>
      <c r="G34" s="97">
        <v>22</v>
      </c>
      <c r="H34" s="36"/>
      <c r="I34" s="87" t="s">
        <v>18</v>
      </c>
      <c r="J34" s="87">
        <f t="shared" ref="J34:O34" si="15">SUM(B81:B85)</f>
        <v>10843</v>
      </c>
      <c r="K34" s="87">
        <f t="shared" si="15"/>
        <v>8106</v>
      </c>
      <c r="L34" s="87">
        <f t="shared" si="15"/>
        <v>10412</v>
      </c>
      <c r="M34" s="87">
        <f t="shared" si="15"/>
        <v>7680</v>
      </c>
      <c r="N34" s="28">
        <f t="shared" si="15"/>
        <v>10169</v>
      </c>
      <c r="O34" s="28">
        <f t="shared" si="15"/>
        <v>7433</v>
      </c>
    </row>
    <row r="35" spans="1:15" ht="14.45" customHeight="1" x14ac:dyDescent="0.2">
      <c r="A35" s="85" t="s">
        <v>74</v>
      </c>
      <c r="B35" s="96">
        <v>41</v>
      </c>
      <c r="C35" s="97">
        <v>26</v>
      </c>
      <c r="D35" s="96">
        <v>47</v>
      </c>
      <c r="E35" s="97">
        <v>24</v>
      </c>
      <c r="F35" s="96">
        <v>37</v>
      </c>
      <c r="G35" s="97">
        <v>12</v>
      </c>
      <c r="H35" s="36"/>
      <c r="I35" s="87" t="s">
        <v>19</v>
      </c>
      <c r="J35" s="87">
        <f t="shared" ref="J35:O35" si="16">SUM(B86:B90)</f>
        <v>12513</v>
      </c>
      <c r="K35" s="87">
        <f t="shared" si="16"/>
        <v>11941</v>
      </c>
      <c r="L35" s="87">
        <f t="shared" si="16"/>
        <v>13052</v>
      </c>
      <c r="M35" s="87">
        <f t="shared" si="16"/>
        <v>12422</v>
      </c>
      <c r="N35" s="28">
        <f t="shared" si="16"/>
        <v>14637</v>
      </c>
      <c r="O35" s="28">
        <f t="shared" si="16"/>
        <v>13611</v>
      </c>
    </row>
    <row r="36" spans="1:15" ht="14.45" customHeight="1" x14ac:dyDescent="0.2">
      <c r="A36" s="85" t="s">
        <v>75</v>
      </c>
      <c r="B36" s="96">
        <v>56</v>
      </c>
      <c r="C36" s="97">
        <v>21</v>
      </c>
      <c r="D36" s="96">
        <v>50</v>
      </c>
      <c r="E36" s="97">
        <v>27</v>
      </c>
      <c r="F36" s="96">
        <v>46</v>
      </c>
      <c r="G36" s="97">
        <v>20</v>
      </c>
      <c r="H36" s="36"/>
      <c r="I36" s="87" t="s">
        <v>20</v>
      </c>
      <c r="J36" s="87">
        <f>SUM(B91:B95)</f>
        <v>10808</v>
      </c>
      <c r="K36" s="87">
        <f t="shared" ref="K36:O36" si="17">SUM(C91:C95)</f>
        <v>14783</v>
      </c>
      <c r="L36" s="87">
        <f t="shared" si="17"/>
        <v>10587</v>
      </c>
      <c r="M36" s="87">
        <f t="shared" si="17"/>
        <v>14498</v>
      </c>
      <c r="N36" s="28">
        <f t="shared" si="17"/>
        <v>12094</v>
      </c>
      <c r="O36" s="28">
        <f t="shared" si="17"/>
        <v>15591</v>
      </c>
    </row>
    <row r="37" spans="1:15" ht="14.45" customHeight="1" x14ac:dyDescent="0.2">
      <c r="A37" s="85" t="s">
        <v>76</v>
      </c>
      <c r="B37" s="96">
        <v>54</v>
      </c>
      <c r="C37" s="97">
        <v>23</v>
      </c>
      <c r="D37" s="96">
        <v>56</v>
      </c>
      <c r="E37" s="97">
        <v>29</v>
      </c>
      <c r="F37" s="96">
        <v>51</v>
      </c>
      <c r="G37" s="97">
        <v>18</v>
      </c>
      <c r="H37" s="36"/>
      <c r="I37" s="87" t="s">
        <v>21</v>
      </c>
      <c r="J37" s="87">
        <f t="shared" ref="J37:O37" si="18">SUM(B96:B100)</f>
        <v>6228</v>
      </c>
      <c r="K37" s="87">
        <f t="shared" si="18"/>
        <v>13563</v>
      </c>
      <c r="L37" s="87">
        <f t="shared" si="18"/>
        <v>6440</v>
      </c>
      <c r="M37" s="87">
        <f t="shared" si="18"/>
        <v>13516</v>
      </c>
      <c r="N37" s="28">
        <f t="shared" si="18"/>
        <v>7403</v>
      </c>
      <c r="O37" s="28">
        <f t="shared" si="18"/>
        <v>14082</v>
      </c>
    </row>
    <row r="38" spans="1:15" ht="14.45" customHeight="1" x14ac:dyDescent="0.2">
      <c r="A38" s="85" t="s">
        <v>77</v>
      </c>
      <c r="B38" s="96">
        <v>47</v>
      </c>
      <c r="C38" s="97">
        <v>25</v>
      </c>
      <c r="D38" s="96">
        <v>55</v>
      </c>
      <c r="E38" s="97">
        <v>23</v>
      </c>
      <c r="F38" s="96">
        <v>59</v>
      </c>
      <c r="G38" s="97">
        <v>21</v>
      </c>
      <c r="H38" s="36"/>
      <c r="I38" s="28" t="s">
        <v>22</v>
      </c>
      <c r="J38" s="28">
        <f t="shared" ref="J38:O38" si="19">SUM(B101:B106)</f>
        <v>1780</v>
      </c>
      <c r="K38" s="28">
        <f t="shared" si="19"/>
        <v>6349</v>
      </c>
      <c r="L38" s="28">
        <f t="shared" si="19"/>
        <v>1783</v>
      </c>
      <c r="M38" s="28">
        <f t="shared" si="19"/>
        <v>6434</v>
      </c>
      <c r="N38" s="28">
        <f t="shared" si="19"/>
        <v>1933</v>
      </c>
      <c r="O38" s="28">
        <f t="shared" si="19"/>
        <v>6929</v>
      </c>
    </row>
    <row r="39" spans="1:15" ht="14.45" customHeight="1" x14ac:dyDescent="0.2">
      <c r="A39" s="85" t="s">
        <v>78</v>
      </c>
      <c r="B39" s="96">
        <v>69</v>
      </c>
      <c r="C39" s="97">
        <v>25</v>
      </c>
      <c r="D39" s="96">
        <v>69</v>
      </c>
      <c r="E39" s="97">
        <v>23</v>
      </c>
      <c r="F39" s="96">
        <v>65</v>
      </c>
      <c r="G39" s="97">
        <v>27</v>
      </c>
      <c r="H39" s="36"/>
    </row>
    <row r="40" spans="1:15" ht="14.45" customHeight="1" x14ac:dyDescent="0.2">
      <c r="A40" s="85" t="s">
        <v>79</v>
      </c>
      <c r="B40" s="96">
        <v>65</v>
      </c>
      <c r="C40" s="97">
        <v>25</v>
      </c>
      <c r="D40" s="96">
        <v>46</v>
      </c>
      <c r="E40" s="97">
        <v>43</v>
      </c>
      <c r="F40" s="96">
        <v>54</v>
      </c>
      <c r="G40" s="97">
        <v>35</v>
      </c>
      <c r="H40" s="36"/>
    </row>
    <row r="41" spans="1:15" ht="14.45" customHeight="1" x14ac:dyDescent="0.2">
      <c r="A41" s="85" t="s">
        <v>80</v>
      </c>
      <c r="B41" s="96">
        <v>59</v>
      </c>
      <c r="C41" s="97">
        <v>33</v>
      </c>
      <c r="D41" s="96">
        <v>61</v>
      </c>
      <c r="E41" s="97">
        <v>34</v>
      </c>
      <c r="F41" s="96">
        <v>50</v>
      </c>
      <c r="G41" s="97">
        <v>40</v>
      </c>
      <c r="H41" s="36"/>
    </row>
    <row r="42" spans="1:15" ht="14.45" customHeight="1" x14ac:dyDescent="0.2">
      <c r="A42" s="85" t="s">
        <v>81</v>
      </c>
      <c r="B42" s="96">
        <v>59</v>
      </c>
      <c r="C42" s="97">
        <v>38</v>
      </c>
      <c r="D42" s="96">
        <v>77</v>
      </c>
      <c r="E42" s="97">
        <v>39</v>
      </c>
      <c r="F42" s="96">
        <v>74</v>
      </c>
      <c r="G42" s="97">
        <v>23</v>
      </c>
      <c r="H42" s="36"/>
    </row>
    <row r="43" spans="1:15" ht="14.45" customHeight="1" x14ac:dyDescent="0.2">
      <c r="A43" s="85" t="s">
        <v>82</v>
      </c>
      <c r="B43" s="96">
        <v>80</v>
      </c>
      <c r="C43" s="97">
        <v>30</v>
      </c>
      <c r="D43" s="96">
        <v>65</v>
      </c>
      <c r="E43" s="97">
        <v>46</v>
      </c>
      <c r="F43" s="96">
        <v>96</v>
      </c>
      <c r="G43" s="97">
        <v>49</v>
      </c>
      <c r="H43" s="36"/>
    </row>
    <row r="44" spans="1:15" ht="14.45" customHeight="1" x14ac:dyDescent="0.2">
      <c r="A44" s="85" t="s">
        <v>83</v>
      </c>
      <c r="B44" s="96">
        <v>78</v>
      </c>
      <c r="C44" s="97">
        <v>41</v>
      </c>
      <c r="D44" s="96">
        <v>67</v>
      </c>
      <c r="E44" s="97">
        <v>39</v>
      </c>
      <c r="F44" s="96">
        <v>89</v>
      </c>
      <c r="G44" s="97">
        <v>35</v>
      </c>
      <c r="H44" s="36"/>
    </row>
    <row r="45" spans="1:15" ht="14.45" customHeight="1" x14ac:dyDescent="0.2">
      <c r="A45" s="85" t="s">
        <v>84</v>
      </c>
      <c r="B45" s="96">
        <v>82</v>
      </c>
      <c r="C45" s="97">
        <v>56</v>
      </c>
      <c r="D45" s="96">
        <v>73</v>
      </c>
      <c r="E45" s="97">
        <v>48</v>
      </c>
      <c r="F45" s="96">
        <v>88</v>
      </c>
      <c r="G45" s="97">
        <v>51</v>
      </c>
      <c r="H45" s="36"/>
    </row>
    <row r="46" spans="1:15" ht="14.45" customHeight="1" x14ac:dyDescent="0.2">
      <c r="A46" s="85" t="s">
        <v>85</v>
      </c>
      <c r="B46" s="96">
        <v>97</v>
      </c>
      <c r="C46" s="97">
        <v>41</v>
      </c>
      <c r="D46" s="96">
        <v>77</v>
      </c>
      <c r="E46" s="97">
        <v>40</v>
      </c>
      <c r="F46" s="96">
        <v>105</v>
      </c>
      <c r="G46" s="97">
        <v>52</v>
      </c>
      <c r="H46" s="36"/>
    </row>
    <row r="47" spans="1:15" ht="14.45" customHeight="1" x14ac:dyDescent="0.2">
      <c r="A47" s="85" t="s">
        <v>86</v>
      </c>
      <c r="B47" s="96">
        <v>98</v>
      </c>
      <c r="C47" s="97">
        <v>51</v>
      </c>
      <c r="D47" s="96">
        <v>107</v>
      </c>
      <c r="E47" s="97">
        <v>51</v>
      </c>
      <c r="F47" s="96">
        <v>101</v>
      </c>
      <c r="G47" s="97">
        <v>57</v>
      </c>
      <c r="H47" s="36"/>
    </row>
    <row r="48" spans="1:15" ht="14.45" customHeight="1" x14ac:dyDescent="0.2">
      <c r="A48" s="85" t="s">
        <v>87</v>
      </c>
      <c r="B48" s="96">
        <v>94</v>
      </c>
      <c r="C48" s="97">
        <v>60</v>
      </c>
      <c r="D48" s="96">
        <v>89</v>
      </c>
      <c r="E48" s="97">
        <v>54</v>
      </c>
      <c r="F48" s="96">
        <v>98</v>
      </c>
      <c r="G48" s="97">
        <v>58</v>
      </c>
      <c r="H48" s="36"/>
    </row>
    <row r="49" spans="1:8" ht="14.45" customHeight="1" x14ac:dyDescent="0.2">
      <c r="A49" s="85" t="s">
        <v>88</v>
      </c>
      <c r="B49" s="96">
        <v>95</v>
      </c>
      <c r="C49" s="97">
        <v>69</v>
      </c>
      <c r="D49" s="96">
        <v>109</v>
      </c>
      <c r="E49" s="97">
        <v>55</v>
      </c>
      <c r="F49" s="96">
        <v>112</v>
      </c>
      <c r="G49" s="97">
        <v>66</v>
      </c>
      <c r="H49" s="36"/>
    </row>
    <row r="50" spans="1:8" ht="14.45" customHeight="1" x14ac:dyDescent="0.2">
      <c r="A50" s="85" t="s">
        <v>89</v>
      </c>
      <c r="B50" s="96">
        <v>118</v>
      </c>
      <c r="C50" s="97">
        <v>72</v>
      </c>
      <c r="D50" s="96">
        <v>105</v>
      </c>
      <c r="E50" s="97">
        <v>48</v>
      </c>
      <c r="F50" s="96">
        <v>106</v>
      </c>
      <c r="G50" s="97">
        <v>66</v>
      </c>
      <c r="H50" s="36"/>
    </row>
    <row r="51" spans="1:8" ht="14.45" customHeight="1" x14ac:dyDescent="0.2">
      <c r="A51" s="85" t="s">
        <v>90</v>
      </c>
      <c r="B51" s="96">
        <v>128</v>
      </c>
      <c r="C51" s="97">
        <v>83</v>
      </c>
      <c r="D51" s="96">
        <v>135</v>
      </c>
      <c r="E51" s="97">
        <v>73</v>
      </c>
      <c r="F51" s="96">
        <v>106</v>
      </c>
      <c r="G51" s="97">
        <v>63</v>
      </c>
      <c r="H51" s="36"/>
    </row>
    <row r="52" spans="1:8" x14ac:dyDescent="0.2">
      <c r="A52" s="85" t="s">
        <v>91</v>
      </c>
      <c r="B52" s="96">
        <v>150</v>
      </c>
      <c r="C52" s="97">
        <v>85</v>
      </c>
      <c r="D52" s="96">
        <v>142</v>
      </c>
      <c r="E52" s="97">
        <v>91</v>
      </c>
      <c r="F52" s="96">
        <v>150</v>
      </c>
      <c r="G52" s="97">
        <v>95</v>
      </c>
    </row>
    <row r="53" spans="1:8" x14ac:dyDescent="0.2">
      <c r="A53" s="85" t="s">
        <v>92</v>
      </c>
      <c r="B53" s="96">
        <v>196</v>
      </c>
      <c r="C53" s="97">
        <v>106</v>
      </c>
      <c r="D53" s="96">
        <v>195</v>
      </c>
      <c r="E53" s="97">
        <v>89</v>
      </c>
      <c r="F53" s="96">
        <v>156</v>
      </c>
      <c r="G53" s="97">
        <v>94</v>
      </c>
    </row>
    <row r="54" spans="1:8" x14ac:dyDescent="0.2">
      <c r="A54" s="85" t="s">
        <v>93</v>
      </c>
      <c r="B54" s="96">
        <v>214</v>
      </c>
      <c r="C54" s="97">
        <v>144</v>
      </c>
      <c r="D54" s="96">
        <v>226</v>
      </c>
      <c r="E54" s="97">
        <v>98</v>
      </c>
      <c r="F54" s="96">
        <v>206</v>
      </c>
      <c r="G54" s="97">
        <v>135</v>
      </c>
    </row>
    <row r="55" spans="1:8" x14ac:dyDescent="0.2">
      <c r="A55" s="85" t="s">
        <v>94</v>
      </c>
      <c r="B55" s="96">
        <v>272</v>
      </c>
      <c r="C55" s="97">
        <v>167</v>
      </c>
      <c r="D55" s="96">
        <v>257</v>
      </c>
      <c r="E55" s="97">
        <v>150</v>
      </c>
      <c r="F55" s="96">
        <v>233</v>
      </c>
      <c r="G55" s="97">
        <v>152</v>
      </c>
    </row>
    <row r="56" spans="1:8" x14ac:dyDescent="0.2">
      <c r="A56" s="85" t="s">
        <v>95</v>
      </c>
      <c r="B56" s="96">
        <v>292</v>
      </c>
      <c r="C56" s="97">
        <v>150</v>
      </c>
      <c r="D56" s="96">
        <v>265</v>
      </c>
      <c r="E56" s="97">
        <v>160</v>
      </c>
      <c r="F56" s="96">
        <v>263</v>
      </c>
      <c r="G56" s="97">
        <v>156</v>
      </c>
    </row>
    <row r="57" spans="1:8" x14ac:dyDescent="0.2">
      <c r="A57" s="85" t="s">
        <v>96</v>
      </c>
      <c r="B57" s="96">
        <v>316</v>
      </c>
      <c r="C57" s="97">
        <v>221</v>
      </c>
      <c r="D57" s="96">
        <v>328</v>
      </c>
      <c r="E57" s="97">
        <v>194</v>
      </c>
      <c r="F57" s="96">
        <v>339</v>
      </c>
      <c r="G57" s="97">
        <v>168</v>
      </c>
    </row>
    <row r="58" spans="1:8" x14ac:dyDescent="0.2">
      <c r="A58" s="85" t="s">
        <v>97</v>
      </c>
      <c r="B58" s="96">
        <v>412</v>
      </c>
      <c r="C58" s="97">
        <v>209</v>
      </c>
      <c r="D58" s="96">
        <v>355</v>
      </c>
      <c r="E58" s="97">
        <v>215</v>
      </c>
      <c r="F58" s="96">
        <v>355</v>
      </c>
      <c r="G58" s="97">
        <v>194</v>
      </c>
    </row>
    <row r="59" spans="1:8" x14ac:dyDescent="0.2">
      <c r="A59" s="85" t="s">
        <v>98</v>
      </c>
      <c r="B59" s="96">
        <v>473</v>
      </c>
      <c r="C59" s="97">
        <v>239</v>
      </c>
      <c r="D59" s="96">
        <v>390</v>
      </c>
      <c r="E59" s="97">
        <v>214</v>
      </c>
      <c r="F59" s="96">
        <v>410</v>
      </c>
      <c r="G59" s="97">
        <v>226</v>
      </c>
    </row>
    <row r="60" spans="1:8" x14ac:dyDescent="0.2">
      <c r="A60" s="85" t="s">
        <v>99</v>
      </c>
      <c r="B60" s="96">
        <v>470</v>
      </c>
      <c r="C60" s="97">
        <v>241</v>
      </c>
      <c r="D60" s="96">
        <v>423</v>
      </c>
      <c r="E60" s="97">
        <v>240</v>
      </c>
      <c r="F60" s="96">
        <v>466</v>
      </c>
      <c r="G60" s="97">
        <v>255</v>
      </c>
    </row>
    <row r="61" spans="1:8" x14ac:dyDescent="0.2">
      <c r="A61" s="85" t="s">
        <v>100</v>
      </c>
      <c r="B61" s="96">
        <v>546</v>
      </c>
      <c r="C61" s="97">
        <v>282</v>
      </c>
      <c r="D61" s="96">
        <v>516</v>
      </c>
      <c r="E61" s="97">
        <v>288</v>
      </c>
      <c r="F61" s="96">
        <v>515</v>
      </c>
      <c r="G61" s="97">
        <v>301</v>
      </c>
    </row>
    <row r="62" spans="1:8" x14ac:dyDescent="0.2">
      <c r="A62" s="85" t="s">
        <v>101</v>
      </c>
      <c r="B62" s="96">
        <v>572</v>
      </c>
      <c r="C62" s="97">
        <v>334</v>
      </c>
      <c r="D62" s="96">
        <v>548</v>
      </c>
      <c r="E62" s="97">
        <v>295</v>
      </c>
      <c r="F62" s="96">
        <v>592</v>
      </c>
      <c r="G62" s="97">
        <v>313</v>
      </c>
    </row>
    <row r="63" spans="1:8" x14ac:dyDescent="0.2">
      <c r="A63" s="85" t="s">
        <v>102</v>
      </c>
      <c r="B63" s="96">
        <v>655</v>
      </c>
      <c r="C63" s="97">
        <v>322</v>
      </c>
      <c r="D63" s="96">
        <v>650</v>
      </c>
      <c r="E63" s="97">
        <v>329</v>
      </c>
      <c r="F63" s="96">
        <v>643</v>
      </c>
      <c r="G63" s="97">
        <v>312</v>
      </c>
    </row>
    <row r="64" spans="1:8" ht="13.15" customHeight="1" x14ac:dyDescent="0.2">
      <c r="A64" s="85" t="s">
        <v>103</v>
      </c>
      <c r="B64" s="96">
        <v>613</v>
      </c>
      <c r="C64" s="97">
        <v>334</v>
      </c>
      <c r="D64" s="96">
        <v>621</v>
      </c>
      <c r="E64" s="97">
        <v>360</v>
      </c>
      <c r="F64" s="96">
        <v>699</v>
      </c>
      <c r="G64" s="97">
        <v>381</v>
      </c>
    </row>
    <row r="65" spans="1:7" x14ac:dyDescent="0.2">
      <c r="A65" s="85" t="s">
        <v>104</v>
      </c>
      <c r="B65" s="96">
        <v>660</v>
      </c>
      <c r="C65" s="97">
        <v>323</v>
      </c>
      <c r="D65" s="96">
        <v>707</v>
      </c>
      <c r="E65" s="97">
        <v>398</v>
      </c>
      <c r="F65" s="96">
        <v>795</v>
      </c>
      <c r="G65" s="97">
        <v>413</v>
      </c>
    </row>
    <row r="66" spans="1:7" x14ac:dyDescent="0.2">
      <c r="A66" s="85" t="s">
        <v>105</v>
      </c>
      <c r="B66" s="96">
        <v>743</v>
      </c>
      <c r="C66" s="97">
        <v>411</v>
      </c>
      <c r="D66" s="96">
        <v>755</v>
      </c>
      <c r="E66" s="97">
        <v>392</v>
      </c>
      <c r="F66" s="96">
        <v>799</v>
      </c>
      <c r="G66" s="97">
        <v>456</v>
      </c>
    </row>
    <row r="67" spans="1:7" x14ac:dyDescent="0.2">
      <c r="A67" s="85" t="s">
        <v>106</v>
      </c>
      <c r="B67" s="96">
        <v>855</v>
      </c>
      <c r="C67" s="97">
        <v>421</v>
      </c>
      <c r="D67" s="96">
        <v>763</v>
      </c>
      <c r="E67" s="97">
        <v>427</v>
      </c>
      <c r="F67" s="96">
        <v>819</v>
      </c>
      <c r="G67" s="97">
        <v>444</v>
      </c>
    </row>
    <row r="68" spans="1:7" x14ac:dyDescent="0.2">
      <c r="A68" s="85" t="s">
        <v>107</v>
      </c>
      <c r="B68" s="96">
        <v>818</v>
      </c>
      <c r="C68" s="97">
        <v>442</v>
      </c>
      <c r="D68" s="96">
        <v>837</v>
      </c>
      <c r="E68" s="97">
        <v>481</v>
      </c>
      <c r="F68" s="96">
        <v>920</v>
      </c>
      <c r="G68" s="97">
        <v>468</v>
      </c>
    </row>
    <row r="69" spans="1:7" x14ac:dyDescent="0.2">
      <c r="A69" s="85" t="s">
        <v>108</v>
      </c>
      <c r="B69" s="96">
        <v>837</v>
      </c>
      <c r="C69" s="97">
        <v>462</v>
      </c>
      <c r="D69" s="96">
        <v>839</v>
      </c>
      <c r="E69" s="97">
        <v>475</v>
      </c>
      <c r="F69" s="96">
        <v>969</v>
      </c>
      <c r="G69" s="97">
        <v>520</v>
      </c>
    </row>
    <row r="70" spans="1:7" ht="13.15" customHeight="1" x14ac:dyDescent="0.2">
      <c r="A70" s="85" t="s">
        <v>109</v>
      </c>
      <c r="B70" s="96">
        <v>877</v>
      </c>
      <c r="C70" s="97">
        <v>511</v>
      </c>
      <c r="D70" s="96">
        <v>887</v>
      </c>
      <c r="E70" s="97">
        <v>477</v>
      </c>
      <c r="F70" s="96">
        <v>977</v>
      </c>
      <c r="G70" s="97">
        <v>552</v>
      </c>
    </row>
    <row r="71" spans="1:7" x14ac:dyDescent="0.2">
      <c r="A71" s="85" t="s">
        <v>110</v>
      </c>
      <c r="B71" s="96">
        <v>915</v>
      </c>
      <c r="C71" s="97">
        <v>553</v>
      </c>
      <c r="D71" s="96">
        <v>971</v>
      </c>
      <c r="E71" s="97">
        <v>523</v>
      </c>
      <c r="F71" s="96">
        <v>1002</v>
      </c>
      <c r="G71" s="97">
        <v>589</v>
      </c>
    </row>
    <row r="72" spans="1:7" x14ac:dyDescent="0.2">
      <c r="A72" s="85" t="s">
        <v>111</v>
      </c>
      <c r="B72" s="96">
        <v>1013</v>
      </c>
      <c r="C72" s="97">
        <v>608</v>
      </c>
      <c r="D72" s="96">
        <v>1012</v>
      </c>
      <c r="E72" s="97">
        <v>534</v>
      </c>
      <c r="F72" s="96">
        <v>1069</v>
      </c>
      <c r="G72" s="97">
        <v>626</v>
      </c>
    </row>
    <row r="73" spans="1:7" x14ac:dyDescent="0.2">
      <c r="A73" s="85" t="s">
        <v>112</v>
      </c>
      <c r="B73" s="96">
        <v>1108</v>
      </c>
      <c r="C73" s="97">
        <v>625</v>
      </c>
      <c r="D73" s="96">
        <v>1047</v>
      </c>
      <c r="E73" s="97">
        <v>607</v>
      </c>
      <c r="F73" s="96">
        <v>1149</v>
      </c>
      <c r="G73" s="97">
        <v>620</v>
      </c>
    </row>
    <row r="74" spans="1:7" x14ac:dyDescent="0.2">
      <c r="A74" s="85" t="s">
        <v>113</v>
      </c>
      <c r="B74" s="96">
        <v>1172</v>
      </c>
      <c r="C74" s="97">
        <v>674</v>
      </c>
      <c r="D74" s="96">
        <v>1180</v>
      </c>
      <c r="E74" s="97">
        <v>700</v>
      </c>
      <c r="F74" s="96">
        <v>1198</v>
      </c>
      <c r="G74" s="97">
        <v>662</v>
      </c>
    </row>
    <row r="75" spans="1:7" x14ac:dyDescent="0.2">
      <c r="A75" s="85" t="s">
        <v>114</v>
      </c>
      <c r="B75" s="96">
        <v>1254</v>
      </c>
      <c r="C75" s="97">
        <v>702</v>
      </c>
      <c r="D75" s="96">
        <v>1200</v>
      </c>
      <c r="E75" s="97">
        <v>730</v>
      </c>
      <c r="F75" s="96">
        <v>1338</v>
      </c>
      <c r="G75" s="97">
        <v>761</v>
      </c>
    </row>
    <row r="76" spans="1:7" x14ac:dyDescent="0.2">
      <c r="A76" s="85" t="s">
        <v>115</v>
      </c>
      <c r="B76" s="96">
        <v>1291</v>
      </c>
      <c r="C76" s="97">
        <v>766</v>
      </c>
      <c r="D76" s="96">
        <v>1288</v>
      </c>
      <c r="E76" s="97">
        <v>776</v>
      </c>
      <c r="F76" s="96">
        <v>1345</v>
      </c>
      <c r="G76" s="97">
        <v>837</v>
      </c>
    </row>
    <row r="77" spans="1:7" x14ac:dyDescent="0.2">
      <c r="A77" s="85" t="s">
        <v>116</v>
      </c>
      <c r="B77" s="96">
        <v>1315</v>
      </c>
      <c r="C77" s="97">
        <v>822</v>
      </c>
      <c r="D77" s="96">
        <v>1306</v>
      </c>
      <c r="E77" s="97">
        <v>843</v>
      </c>
      <c r="F77" s="96">
        <v>1359</v>
      </c>
      <c r="G77" s="97">
        <v>863</v>
      </c>
    </row>
    <row r="78" spans="1:7" x14ac:dyDescent="0.2">
      <c r="A78" s="85" t="s">
        <v>117</v>
      </c>
      <c r="B78" s="96">
        <v>1117</v>
      </c>
      <c r="C78" s="97">
        <v>710</v>
      </c>
      <c r="D78" s="96">
        <v>1461</v>
      </c>
      <c r="E78" s="97">
        <v>905</v>
      </c>
      <c r="F78" s="96">
        <v>1467</v>
      </c>
      <c r="G78" s="97">
        <v>865</v>
      </c>
    </row>
    <row r="79" spans="1:7" x14ac:dyDescent="0.2">
      <c r="A79" s="85" t="s">
        <v>118</v>
      </c>
      <c r="B79" s="96">
        <v>1302</v>
      </c>
      <c r="C79" s="97">
        <v>803</v>
      </c>
      <c r="D79" s="96">
        <v>1179</v>
      </c>
      <c r="E79" s="97">
        <v>765</v>
      </c>
      <c r="F79" s="96">
        <v>1552</v>
      </c>
      <c r="G79" s="97">
        <v>991</v>
      </c>
    </row>
    <row r="80" spans="1:7" x14ac:dyDescent="0.2">
      <c r="A80" s="85" t="s">
        <v>119</v>
      </c>
      <c r="B80" s="96">
        <v>1545</v>
      </c>
      <c r="C80" s="97">
        <v>1054</v>
      </c>
      <c r="D80" s="96">
        <v>1353</v>
      </c>
      <c r="E80" s="97">
        <v>931</v>
      </c>
      <c r="F80" s="96">
        <v>1268</v>
      </c>
      <c r="G80" s="97">
        <v>845</v>
      </c>
    </row>
    <row r="81" spans="1:7" x14ac:dyDescent="0.2">
      <c r="A81" s="85" t="s">
        <v>120</v>
      </c>
      <c r="B81" s="96">
        <v>1561</v>
      </c>
      <c r="C81" s="97">
        <v>1089</v>
      </c>
      <c r="D81" s="96">
        <v>1650</v>
      </c>
      <c r="E81" s="97">
        <v>1158</v>
      </c>
      <c r="F81" s="96">
        <v>1509</v>
      </c>
      <c r="G81" s="97">
        <v>1034</v>
      </c>
    </row>
    <row r="82" spans="1:7" x14ac:dyDescent="0.2">
      <c r="A82" s="85" t="s">
        <v>121</v>
      </c>
      <c r="B82" s="96">
        <v>1960</v>
      </c>
      <c r="C82" s="97">
        <v>1371</v>
      </c>
      <c r="D82" s="96">
        <v>1719</v>
      </c>
      <c r="E82" s="97">
        <v>1167</v>
      </c>
      <c r="F82" s="96">
        <v>1852</v>
      </c>
      <c r="G82" s="97">
        <v>1277</v>
      </c>
    </row>
    <row r="83" spans="1:7" x14ac:dyDescent="0.2">
      <c r="A83" s="85" t="s">
        <v>122</v>
      </c>
      <c r="B83" s="96">
        <v>2234</v>
      </c>
      <c r="C83" s="97">
        <v>1626</v>
      </c>
      <c r="D83" s="96">
        <v>1940</v>
      </c>
      <c r="E83" s="97">
        <v>1482</v>
      </c>
      <c r="F83" s="96">
        <v>1950</v>
      </c>
      <c r="G83" s="97">
        <v>1390</v>
      </c>
    </row>
    <row r="84" spans="1:7" x14ac:dyDescent="0.2">
      <c r="A84" s="85" t="s">
        <v>123</v>
      </c>
      <c r="B84" s="96">
        <v>2495</v>
      </c>
      <c r="C84" s="97">
        <v>1892</v>
      </c>
      <c r="D84" s="96">
        <v>2374</v>
      </c>
      <c r="E84" s="97">
        <v>1793</v>
      </c>
      <c r="F84" s="96">
        <v>2238</v>
      </c>
      <c r="G84" s="97">
        <v>1669</v>
      </c>
    </row>
    <row r="85" spans="1:7" x14ac:dyDescent="0.2">
      <c r="A85" s="85" t="s">
        <v>124</v>
      </c>
      <c r="B85" s="96">
        <v>2593</v>
      </c>
      <c r="C85" s="97">
        <v>2128</v>
      </c>
      <c r="D85" s="96">
        <v>2729</v>
      </c>
      <c r="E85" s="97">
        <v>2080</v>
      </c>
      <c r="F85" s="96">
        <v>2620</v>
      </c>
      <c r="G85" s="97">
        <v>2063</v>
      </c>
    </row>
    <row r="86" spans="1:7" x14ac:dyDescent="0.2">
      <c r="A86" s="85" t="s">
        <v>125</v>
      </c>
      <c r="B86" s="96">
        <v>2564</v>
      </c>
      <c r="C86" s="97">
        <v>2075</v>
      </c>
      <c r="D86" s="96">
        <v>2655</v>
      </c>
      <c r="E86" s="97">
        <v>2222</v>
      </c>
      <c r="F86" s="96">
        <v>3109</v>
      </c>
      <c r="G86" s="97">
        <v>2603</v>
      </c>
    </row>
    <row r="87" spans="1:7" x14ac:dyDescent="0.2">
      <c r="A87" s="85" t="s">
        <v>126</v>
      </c>
      <c r="B87" s="96">
        <v>2583</v>
      </c>
      <c r="C87" s="97">
        <v>2286</v>
      </c>
      <c r="D87" s="96">
        <v>2653</v>
      </c>
      <c r="E87" s="97">
        <v>2350</v>
      </c>
      <c r="F87" s="96">
        <v>3042</v>
      </c>
      <c r="G87" s="97">
        <v>2497</v>
      </c>
    </row>
    <row r="88" spans="1:7" x14ac:dyDescent="0.2">
      <c r="A88" s="85" t="s">
        <v>127</v>
      </c>
      <c r="B88" s="96">
        <v>2493</v>
      </c>
      <c r="C88" s="97">
        <v>2455</v>
      </c>
      <c r="D88" s="96">
        <v>2543</v>
      </c>
      <c r="E88" s="97">
        <v>2460</v>
      </c>
      <c r="F88" s="96">
        <v>2907</v>
      </c>
      <c r="G88" s="97">
        <v>2678</v>
      </c>
    </row>
    <row r="89" spans="1:7" x14ac:dyDescent="0.2">
      <c r="A89" s="85" t="s">
        <v>128</v>
      </c>
      <c r="B89" s="96">
        <v>2564</v>
      </c>
      <c r="C89" s="97">
        <v>2640</v>
      </c>
      <c r="D89" s="96">
        <v>2626</v>
      </c>
      <c r="E89" s="97">
        <v>2614</v>
      </c>
      <c r="F89" s="96">
        <v>2770</v>
      </c>
      <c r="G89" s="97">
        <v>2796</v>
      </c>
    </row>
    <row r="90" spans="1:7" x14ac:dyDescent="0.2">
      <c r="A90" s="85" t="s">
        <v>129</v>
      </c>
      <c r="B90" s="96">
        <v>2309</v>
      </c>
      <c r="C90" s="97">
        <v>2485</v>
      </c>
      <c r="D90" s="96">
        <v>2575</v>
      </c>
      <c r="E90" s="97">
        <v>2776</v>
      </c>
      <c r="F90" s="96">
        <v>2809</v>
      </c>
      <c r="G90" s="97">
        <v>3037</v>
      </c>
    </row>
    <row r="91" spans="1:7" x14ac:dyDescent="0.2">
      <c r="A91" s="85" t="s">
        <v>163</v>
      </c>
      <c r="B91" s="96">
        <v>2173</v>
      </c>
      <c r="C91" s="97">
        <v>2550</v>
      </c>
      <c r="D91" s="96">
        <v>2220</v>
      </c>
      <c r="E91" s="97">
        <v>2686</v>
      </c>
      <c r="F91" s="96">
        <v>2872</v>
      </c>
      <c r="G91" s="97">
        <v>3235</v>
      </c>
    </row>
    <row r="92" spans="1:7" x14ac:dyDescent="0.2">
      <c r="A92" s="85" t="s">
        <v>164</v>
      </c>
      <c r="B92" s="96">
        <v>2209</v>
      </c>
      <c r="C92" s="97">
        <v>2746</v>
      </c>
      <c r="D92" s="96">
        <v>2117</v>
      </c>
      <c r="E92" s="97">
        <v>2702</v>
      </c>
      <c r="F92" s="96">
        <v>2565</v>
      </c>
      <c r="G92" s="97">
        <v>2980</v>
      </c>
    </row>
    <row r="93" spans="1:7" x14ac:dyDescent="0.2">
      <c r="A93" s="85" t="s">
        <v>165</v>
      </c>
      <c r="B93" s="96">
        <v>2226</v>
      </c>
      <c r="C93" s="97">
        <v>3070</v>
      </c>
      <c r="D93" s="96">
        <v>2124</v>
      </c>
      <c r="E93" s="97">
        <v>2870</v>
      </c>
      <c r="F93" s="96">
        <v>2288</v>
      </c>
      <c r="G93" s="97">
        <v>3035</v>
      </c>
    </row>
    <row r="94" spans="1:7" x14ac:dyDescent="0.2">
      <c r="A94" s="85" t="s">
        <v>166</v>
      </c>
      <c r="B94" s="96">
        <v>2170</v>
      </c>
      <c r="C94" s="97">
        <v>3255</v>
      </c>
      <c r="D94" s="96">
        <v>2097</v>
      </c>
      <c r="E94" s="97">
        <v>3053</v>
      </c>
      <c r="F94" s="96">
        <v>2216</v>
      </c>
      <c r="G94" s="97">
        <v>3080</v>
      </c>
    </row>
    <row r="95" spans="1:7" x14ac:dyDescent="0.2">
      <c r="A95" s="85" t="s">
        <v>167</v>
      </c>
      <c r="B95" s="96">
        <v>2030</v>
      </c>
      <c r="C95" s="97">
        <v>3162</v>
      </c>
      <c r="D95" s="96">
        <v>2029</v>
      </c>
      <c r="E95" s="97">
        <v>3187</v>
      </c>
      <c r="F95" s="96">
        <v>2153</v>
      </c>
      <c r="G95" s="97">
        <v>3261</v>
      </c>
    </row>
    <row r="96" spans="1:7" x14ac:dyDescent="0.2">
      <c r="A96" s="85" t="s">
        <v>168</v>
      </c>
      <c r="B96" s="96">
        <v>1799</v>
      </c>
      <c r="C96" s="97">
        <v>3088</v>
      </c>
      <c r="D96" s="96">
        <v>1846</v>
      </c>
      <c r="E96" s="97">
        <v>3144</v>
      </c>
      <c r="F96" s="96">
        <v>1982</v>
      </c>
      <c r="G96" s="97">
        <v>3345</v>
      </c>
    </row>
    <row r="97" spans="1:7" x14ac:dyDescent="0.2">
      <c r="A97" s="85" t="s">
        <v>169</v>
      </c>
      <c r="B97" s="96">
        <v>1482</v>
      </c>
      <c r="C97" s="97">
        <v>2967</v>
      </c>
      <c r="D97" s="96">
        <v>1536</v>
      </c>
      <c r="E97" s="97">
        <v>2847</v>
      </c>
      <c r="F97" s="96">
        <v>1836</v>
      </c>
      <c r="G97" s="97">
        <v>3069</v>
      </c>
    </row>
    <row r="98" spans="1:7" x14ac:dyDescent="0.2">
      <c r="A98" s="85" t="s">
        <v>170</v>
      </c>
      <c r="B98" s="96">
        <v>1266</v>
      </c>
      <c r="C98" s="97">
        <v>2805</v>
      </c>
      <c r="D98" s="96">
        <v>1320</v>
      </c>
      <c r="E98" s="97">
        <v>2842</v>
      </c>
      <c r="F98" s="96">
        <v>1543</v>
      </c>
      <c r="G98" s="97">
        <v>2796</v>
      </c>
    </row>
    <row r="99" spans="1:7" x14ac:dyDescent="0.2">
      <c r="A99" s="85" t="s">
        <v>171</v>
      </c>
      <c r="B99" s="96">
        <v>972</v>
      </c>
      <c r="C99" s="97">
        <v>2562</v>
      </c>
      <c r="D99" s="96">
        <v>1003</v>
      </c>
      <c r="E99" s="97">
        <v>2606</v>
      </c>
      <c r="F99" s="96">
        <v>1179</v>
      </c>
      <c r="G99" s="97">
        <v>2570</v>
      </c>
    </row>
    <row r="100" spans="1:7" x14ac:dyDescent="0.2">
      <c r="A100" s="85" t="s">
        <v>172</v>
      </c>
      <c r="B100" s="96">
        <v>709</v>
      </c>
      <c r="C100" s="97">
        <v>2141</v>
      </c>
      <c r="D100" s="96">
        <v>735</v>
      </c>
      <c r="E100" s="97">
        <v>2077</v>
      </c>
      <c r="F100" s="96">
        <v>863</v>
      </c>
      <c r="G100" s="97">
        <v>2302</v>
      </c>
    </row>
    <row r="101" spans="1:7" x14ac:dyDescent="0.2">
      <c r="A101" s="85" t="s">
        <v>173</v>
      </c>
      <c r="B101" s="96">
        <v>589</v>
      </c>
      <c r="C101" s="97">
        <v>1809</v>
      </c>
      <c r="D101" s="96">
        <v>559</v>
      </c>
      <c r="E101" s="97">
        <v>1752</v>
      </c>
      <c r="F101" s="96">
        <v>623</v>
      </c>
      <c r="G101" s="97">
        <v>1844</v>
      </c>
    </row>
    <row r="102" spans="1:7" x14ac:dyDescent="0.2">
      <c r="A102" s="85" t="s">
        <v>174</v>
      </c>
      <c r="B102" s="96">
        <v>450</v>
      </c>
      <c r="C102" s="97">
        <v>1552</v>
      </c>
      <c r="D102" s="96">
        <v>447</v>
      </c>
      <c r="E102" s="97">
        <v>1413</v>
      </c>
      <c r="F102" s="96">
        <v>448</v>
      </c>
      <c r="G102" s="97">
        <v>1507</v>
      </c>
    </row>
    <row r="103" spans="1:7" x14ac:dyDescent="0.2">
      <c r="A103" s="85" t="s">
        <v>175</v>
      </c>
      <c r="B103" s="96">
        <v>349</v>
      </c>
      <c r="C103" s="97">
        <v>1162</v>
      </c>
      <c r="D103" s="96">
        <v>329</v>
      </c>
      <c r="E103" s="97">
        <v>1184</v>
      </c>
      <c r="F103" s="96">
        <v>328</v>
      </c>
      <c r="G103" s="97">
        <v>1175</v>
      </c>
    </row>
    <row r="104" spans="1:7" x14ac:dyDescent="0.2">
      <c r="A104" s="85" t="s">
        <v>176</v>
      </c>
      <c r="B104" s="96">
        <v>215</v>
      </c>
      <c r="C104" s="97">
        <v>842</v>
      </c>
      <c r="D104" s="96">
        <v>201</v>
      </c>
      <c r="E104" s="97">
        <v>869</v>
      </c>
      <c r="F104" s="96">
        <v>221</v>
      </c>
      <c r="G104" s="97">
        <v>873</v>
      </c>
    </row>
    <row r="105" spans="1:7" x14ac:dyDescent="0.2">
      <c r="A105" s="85" t="s">
        <v>177</v>
      </c>
      <c r="B105" s="96">
        <v>64</v>
      </c>
      <c r="C105" s="97">
        <v>336</v>
      </c>
      <c r="D105" s="96">
        <v>131</v>
      </c>
      <c r="E105" s="97">
        <v>601</v>
      </c>
      <c r="F105" s="96">
        <v>146</v>
      </c>
      <c r="G105" s="97">
        <v>635</v>
      </c>
    </row>
    <row r="106" spans="1:7" ht="13.5" thickBot="1" x14ac:dyDescent="0.25">
      <c r="A106" s="85" t="s">
        <v>31</v>
      </c>
      <c r="B106" s="98">
        <v>113</v>
      </c>
      <c r="C106" s="99">
        <v>648</v>
      </c>
      <c r="D106" s="98">
        <v>116</v>
      </c>
      <c r="E106" s="99">
        <v>615</v>
      </c>
      <c r="F106" s="98">
        <v>167</v>
      </c>
      <c r="G106" s="99">
        <v>895</v>
      </c>
    </row>
  </sheetData>
  <mergeCells count="11">
    <mergeCell ref="A4:A5"/>
    <mergeCell ref="J17:K17"/>
    <mergeCell ref="L17:M17"/>
    <mergeCell ref="N17:O17"/>
    <mergeCell ref="B4:C4"/>
    <mergeCell ref="D4:E4"/>
    <mergeCell ref="F4:G4"/>
    <mergeCell ref="J12:N13"/>
    <mergeCell ref="I16:O16"/>
    <mergeCell ref="I5:M6"/>
    <mergeCell ref="I8:M8"/>
  </mergeCells>
  <hyperlinks>
    <hyperlink ref="J10" r:id="rId1" location="abreadcrumb"/>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F5" sqref="F5"/>
    </sheetView>
  </sheetViews>
  <sheetFormatPr baseColWidth="10" defaultColWidth="11.42578125" defaultRowHeight="12.75" x14ac:dyDescent="0.2"/>
  <cols>
    <col min="1" max="1" width="22.5703125" style="3" customWidth="1"/>
    <col min="2" max="2" width="17.42578125" style="3" customWidth="1"/>
    <col min="3" max="3" width="18.85546875" style="3" customWidth="1"/>
    <col min="4" max="4" width="11.42578125" style="3"/>
    <col min="5" max="5" width="12.42578125" style="3" customWidth="1"/>
    <col min="6" max="16384" width="11.42578125" style="3"/>
  </cols>
  <sheetData>
    <row r="1" spans="1:15" ht="25.9" customHeight="1" x14ac:dyDescent="0.2">
      <c r="A1" s="309" t="s">
        <v>256</v>
      </c>
      <c r="B1" s="310"/>
      <c r="C1" s="310"/>
    </row>
    <row r="2" spans="1:15" x14ac:dyDescent="0.2">
      <c r="A2" s="219" t="s">
        <v>257</v>
      </c>
      <c r="B2" s="101"/>
      <c r="C2" s="101"/>
    </row>
    <row r="3" spans="1:15" ht="14.45" customHeight="1" x14ac:dyDescent="0.2">
      <c r="A3" s="258" t="str">
        <f>Inhaltsverzeichnis!C9</f>
        <v>Bayern</v>
      </c>
      <c r="B3" s="101">
        <f>Inhaltsverzeichnis!C6</f>
        <v>2019</v>
      </c>
      <c r="C3" s="101"/>
    </row>
    <row r="4" spans="1:15" ht="14.45" customHeight="1" x14ac:dyDescent="0.2">
      <c r="A4" s="229"/>
      <c r="B4" s="230"/>
      <c r="C4" s="230"/>
    </row>
    <row r="5" spans="1:15" ht="25.5" customHeight="1" x14ac:dyDescent="0.2">
      <c r="A5" s="311" t="s">
        <v>274</v>
      </c>
      <c r="B5" s="311"/>
      <c r="C5" s="311"/>
    </row>
    <row r="6" spans="1:15" x14ac:dyDescent="0.2">
      <c r="A6" s="250"/>
      <c r="B6" s="250" t="s">
        <v>1</v>
      </c>
      <c r="C6" s="228" t="s">
        <v>2</v>
      </c>
    </row>
    <row r="7" spans="1:15" x14ac:dyDescent="0.2">
      <c r="A7" s="61" t="s">
        <v>30</v>
      </c>
      <c r="B7" s="251">
        <v>186265</v>
      </c>
      <c r="C7" s="251">
        <v>305731</v>
      </c>
      <c r="E7" s="23"/>
      <c r="F7" s="24"/>
    </row>
    <row r="8" spans="1:15" x14ac:dyDescent="0.2">
      <c r="A8" s="61" t="s">
        <v>32</v>
      </c>
      <c r="B8" s="251">
        <v>2242</v>
      </c>
      <c r="C8" s="251">
        <v>1591</v>
      </c>
    </row>
    <row r="9" spans="1:15" x14ac:dyDescent="0.2">
      <c r="A9" s="61" t="s">
        <v>4</v>
      </c>
      <c r="B9" s="251">
        <v>4396</v>
      </c>
      <c r="C9" s="251">
        <v>2458</v>
      </c>
    </row>
    <row r="10" spans="1:15" x14ac:dyDescent="0.2">
      <c r="A10" s="61" t="s">
        <v>5</v>
      </c>
      <c r="B10" s="251">
        <v>4485</v>
      </c>
      <c r="C10" s="251">
        <v>2494</v>
      </c>
      <c r="E10" s="305" t="s">
        <v>24</v>
      </c>
      <c r="F10" s="306"/>
      <c r="G10" s="306"/>
      <c r="H10" s="306"/>
      <c r="I10" s="306"/>
      <c r="J10" s="306"/>
      <c r="K10" s="306"/>
      <c r="L10" s="306"/>
      <c r="M10" s="306"/>
      <c r="N10" s="306"/>
      <c r="O10" s="312"/>
    </row>
    <row r="11" spans="1:15" x14ac:dyDescent="0.2">
      <c r="A11" s="61" t="s">
        <v>6</v>
      </c>
      <c r="B11" s="251">
        <v>3463</v>
      </c>
      <c r="C11" s="251">
        <v>2019</v>
      </c>
      <c r="E11" s="31"/>
      <c r="F11" s="32"/>
      <c r="G11" s="32"/>
      <c r="H11" s="32"/>
      <c r="I11" s="32"/>
      <c r="J11" s="29"/>
      <c r="K11" s="29"/>
      <c r="L11" s="32"/>
      <c r="M11" s="32"/>
      <c r="N11" s="32"/>
      <c r="O11" s="64"/>
    </row>
    <row r="12" spans="1:15" ht="12.75" customHeight="1" x14ac:dyDescent="0.2">
      <c r="A12" s="61" t="s">
        <v>7</v>
      </c>
      <c r="B12" s="251">
        <v>2637</v>
      </c>
      <c r="C12" s="251">
        <v>1910</v>
      </c>
      <c r="E12" s="31" t="s">
        <v>152</v>
      </c>
      <c r="F12" s="281" t="s">
        <v>178</v>
      </c>
      <c r="G12" s="281"/>
      <c r="H12" s="281"/>
      <c r="I12" s="281"/>
      <c r="J12" s="281"/>
      <c r="K12" s="281"/>
      <c r="L12" s="32"/>
      <c r="M12" s="281"/>
      <c r="N12" s="281"/>
      <c r="O12" s="313"/>
    </row>
    <row r="13" spans="1:15" x14ac:dyDescent="0.2">
      <c r="A13" s="61" t="s">
        <v>8</v>
      </c>
      <c r="B13" s="251">
        <v>2334</v>
      </c>
      <c r="C13" s="251">
        <v>1730</v>
      </c>
      <c r="E13" s="221"/>
      <c r="F13" s="32"/>
      <c r="G13" s="32"/>
      <c r="H13" s="32"/>
      <c r="I13" s="32"/>
      <c r="J13" s="29"/>
      <c r="K13" s="29"/>
      <c r="L13" s="12"/>
      <c r="M13" s="32"/>
      <c r="N13" s="32"/>
      <c r="O13" s="64"/>
    </row>
    <row r="14" spans="1:15" ht="16.5" customHeight="1" x14ac:dyDescent="0.25">
      <c r="A14" s="61" t="s">
        <v>9</v>
      </c>
      <c r="B14" s="251">
        <v>2116</v>
      </c>
      <c r="C14" s="251">
        <v>1765</v>
      </c>
      <c r="E14" s="31" t="s">
        <v>26</v>
      </c>
      <c r="F14" s="220" t="s">
        <v>258</v>
      </c>
      <c r="G14" s="78"/>
      <c r="H14" s="78"/>
      <c r="I14" s="78"/>
      <c r="J14" s="78"/>
      <c r="K14" s="78"/>
      <c r="L14" s="32"/>
      <c r="M14" s="220"/>
      <c r="N14" s="78"/>
      <c r="O14" s="66"/>
    </row>
    <row r="15" spans="1:15" ht="13.15" customHeight="1" x14ac:dyDescent="0.2">
      <c r="A15" s="61" t="s">
        <v>10</v>
      </c>
      <c r="B15" s="251">
        <v>2121</v>
      </c>
      <c r="C15" s="251">
        <v>1832</v>
      </c>
      <c r="E15" s="31"/>
      <c r="F15" s="32"/>
      <c r="G15" s="32"/>
      <c r="H15" s="32"/>
      <c r="I15" s="32"/>
      <c r="J15" s="29"/>
      <c r="K15" s="29"/>
      <c r="L15" s="32"/>
      <c r="M15" s="32"/>
      <c r="N15" s="32"/>
      <c r="O15" s="64"/>
    </row>
    <row r="16" spans="1:15" ht="15" x14ac:dyDescent="0.25">
      <c r="A16" s="61" t="s">
        <v>11</v>
      </c>
      <c r="B16" s="251">
        <v>2034</v>
      </c>
      <c r="C16" s="251">
        <v>1950</v>
      </c>
      <c r="E16" s="31" t="s">
        <v>27</v>
      </c>
      <c r="F16" s="220" t="s">
        <v>258</v>
      </c>
      <c r="G16" s="32"/>
      <c r="H16" s="32"/>
      <c r="I16" s="32"/>
      <c r="J16" s="32"/>
      <c r="K16" s="32"/>
      <c r="L16" s="32"/>
      <c r="M16" s="220"/>
      <c r="N16" s="32"/>
      <c r="O16" s="64"/>
    </row>
    <row r="17" spans="1:15" x14ac:dyDescent="0.2">
      <c r="A17" s="61" t="s">
        <v>12</v>
      </c>
      <c r="B17" s="251">
        <v>2729</v>
      </c>
      <c r="C17" s="251">
        <v>2643</v>
      </c>
      <c r="E17" s="34"/>
      <c r="F17" s="35"/>
      <c r="G17" s="35"/>
      <c r="H17" s="35"/>
      <c r="I17" s="35"/>
      <c r="J17" s="35"/>
      <c r="K17" s="35"/>
      <c r="L17" s="35"/>
      <c r="M17" s="35"/>
      <c r="N17" s="35"/>
      <c r="O17" s="65"/>
    </row>
    <row r="18" spans="1:15" x14ac:dyDescent="0.2">
      <c r="A18" s="61" t="s">
        <v>13</v>
      </c>
      <c r="B18" s="251">
        <v>4327</v>
      </c>
      <c r="C18" s="251">
        <v>4586</v>
      </c>
    </row>
    <row r="19" spans="1:15" x14ac:dyDescent="0.2">
      <c r="A19" s="61" t="s">
        <v>14</v>
      </c>
      <c r="B19" s="251">
        <v>6703</v>
      </c>
      <c r="C19" s="251">
        <v>6681</v>
      </c>
    </row>
    <row r="20" spans="1:15" x14ac:dyDescent="0.2">
      <c r="A20" s="61" t="s">
        <v>15</v>
      </c>
      <c r="B20" s="251">
        <v>8760</v>
      </c>
      <c r="C20" s="251">
        <v>8229</v>
      </c>
    </row>
    <row r="21" spans="1:15" x14ac:dyDescent="0.2">
      <c r="A21" s="61" t="s">
        <v>16</v>
      </c>
      <c r="B21" s="251">
        <v>11955</v>
      </c>
      <c r="C21" s="251">
        <v>11789</v>
      </c>
    </row>
    <row r="22" spans="1:15" x14ac:dyDescent="0.2">
      <c r="A22" s="61" t="s">
        <v>17</v>
      </c>
      <c r="B22" s="251">
        <v>15498</v>
      </c>
      <c r="C22" s="251">
        <v>17470</v>
      </c>
    </row>
    <row r="23" spans="1:15" x14ac:dyDescent="0.2">
      <c r="A23" s="61" t="s">
        <v>18</v>
      </c>
      <c r="B23" s="251">
        <v>25363</v>
      </c>
      <c r="C23" s="251">
        <v>36331</v>
      </c>
    </row>
    <row r="24" spans="1:15" x14ac:dyDescent="0.2">
      <c r="A24" s="61" t="s">
        <v>19</v>
      </c>
      <c r="B24" s="251">
        <v>36543</v>
      </c>
      <c r="C24" s="251">
        <v>67149</v>
      </c>
    </row>
    <row r="25" spans="1:15" x14ac:dyDescent="0.2">
      <c r="A25" s="61" t="s">
        <v>20</v>
      </c>
      <c r="B25" s="251">
        <v>28918</v>
      </c>
      <c r="C25" s="251">
        <v>69011</v>
      </c>
    </row>
    <row r="26" spans="1:15" x14ac:dyDescent="0.2">
      <c r="A26" s="61" t="s">
        <v>21</v>
      </c>
      <c r="B26" s="251">
        <v>15996</v>
      </c>
      <c r="C26" s="251">
        <v>47481</v>
      </c>
    </row>
    <row r="27" spans="1:15" x14ac:dyDescent="0.2">
      <c r="A27" s="61" t="s">
        <v>33</v>
      </c>
      <c r="B27" s="251">
        <v>3403</v>
      </c>
      <c r="C27" s="251">
        <v>15221</v>
      </c>
    </row>
    <row r="28" spans="1:15" x14ac:dyDescent="0.2">
      <c r="A28" s="61" t="s">
        <v>31</v>
      </c>
      <c r="B28" s="251">
        <v>242</v>
      </c>
      <c r="C28" s="251">
        <v>1391</v>
      </c>
    </row>
  </sheetData>
  <mergeCells count="6">
    <mergeCell ref="A1:C1"/>
    <mergeCell ref="A5:C5"/>
    <mergeCell ref="L10:O10"/>
    <mergeCell ref="M12:O12"/>
    <mergeCell ref="E10:K10"/>
    <mergeCell ref="F12:K12"/>
  </mergeCells>
  <hyperlinks>
    <hyperlink ref="F16" r:id="rId1" tooltip="anzeigen: Tabelle &quot;22400-019s&quot;" display="https://www.statistikdaten.bayern.de/genesis/online?operation=table&amp;code=22400-019s&amp;bypass=true&amp;levelindex=0&amp;levelid=1638372628958"/>
    <hyperlink ref="F14" r:id="rId2" tooltip="anzeigen: Tabelle &quot;22400-019s&quot;" display="https://www.statistikdaten.bayern.de/genesis/online?operation=table&amp;code=22400-019s&amp;bypass=true&amp;levelindex=0&amp;levelid=1638372628958"/>
  </hyperlinks>
  <pageMargins left="0.7" right="0.7" top="0.78740157499999996" bottom="0.78740157499999996"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opLeftCell="C1" workbookViewId="0">
      <selection activeCell="J15" sqref="J15"/>
    </sheetView>
  </sheetViews>
  <sheetFormatPr baseColWidth="10" defaultColWidth="11.42578125" defaultRowHeight="12.75" x14ac:dyDescent="0.2"/>
  <cols>
    <col min="1" max="1" width="16" style="3" customWidth="1"/>
    <col min="2" max="2" width="16.28515625" style="3" customWidth="1"/>
    <col min="3" max="3" width="14.42578125" style="22" customWidth="1"/>
    <col min="4" max="6" width="11.42578125" style="3"/>
    <col min="7" max="7" width="15" style="3" customWidth="1"/>
    <col min="8" max="8" width="16.5703125" style="3" customWidth="1"/>
    <col min="9" max="9" width="11.42578125" style="3"/>
    <col min="10" max="10" width="15" style="3" customWidth="1"/>
    <col min="11" max="11" width="12.28515625" style="3" customWidth="1"/>
    <col min="12" max="16" width="11.42578125" style="3"/>
    <col min="17" max="20" width="16.42578125" style="3" customWidth="1"/>
    <col min="21" max="16384" width="11.42578125" style="3"/>
  </cols>
  <sheetData>
    <row r="1" spans="1:16" x14ac:dyDescent="0.2">
      <c r="A1" s="7" t="s">
        <v>153</v>
      </c>
      <c r="B1" s="6"/>
      <c r="C1" s="6"/>
      <c r="D1" s="6"/>
      <c r="E1" s="6"/>
      <c r="F1" s="6"/>
      <c r="G1" s="6"/>
    </row>
    <row r="2" spans="1:16" x14ac:dyDescent="0.2">
      <c r="A2" s="3" t="s">
        <v>40</v>
      </c>
      <c r="C2" s="225" t="str">
        <f>Inhaltsverzeichnis!C9</f>
        <v>Bayern</v>
      </c>
      <c r="P2" s="8"/>
    </row>
    <row r="3" spans="1:16" ht="26.45" customHeight="1" x14ac:dyDescent="0.2">
      <c r="A3" s="314" t="s">
        <v>259</v>
      </c>
      <c r="B3" s="314"/>
      <c r="C3" s="225" t="str">
        <f>Inhaltsverzeichnis!C8</f>
        <v>2018 - 2020</v>
      </c>
      <c r="D3" s="210"/>
      <c r="E3" s="8"/>
      <c r="P3" s="8"/>
    </row>
    <row r="4" spans="1:16" x14ac:dyDescent="0.2">
      <c r="A4" s="3" t="s">
        <v>243</v>
      </c>
      <c r="C4" s="225">
        <f>Inhaltsverzeichnis!C6</f>
        <v>2019</v>
      </c>
      <c r="P4" s="12"/>
    </row>
    <row r="5" spans="1:16" ht="14.45" customHeight="1" x14ac:dyDescent="0.2">
      <c r="A5" s="315" t="s">
        <v>35</v>
      </c>
      <c r="B5" s="318" t="s">
        <v>38</v>
      </c>
      <c r="C5" s="319"/>
      <c r="D5" s="319"/>
      <c r="E5" s="320"/>
      <c r="F5" s="14"/>
      <c r="G5" s="315" t="s">
        <v>35</v>
      </c>
      <c r="H5" s="321" t="s">
        <v>231</v>
      </c>
      <c r="I5" s="321"/>
      <c r="J5" s="321"/>
      <c r="K5" s="321"/>
      <c r="M5" s="12"/>
    </row>
    <row r="6" spans="1:16" x14ac:dyDescent="0.2">
      <c r="A6" s="316"/>
      <c r="B6" s="323" t="s">
        <v>179</v>
      </c>
      <c r="C6" s="323"/>
      <c r="D6" s="323" t="s">
        <v>260</v>
      </c>
      <c r="E6" s="323"/>
      <c r="F6" s="11"/>
      <c r="G6" s="316"/>
      <c r="H6" s="324" t="s">
        <v>245</v>
      </c>
      <c r="I6" s="324" t="s">
        <v>245</v>
      </c>
      <c r="J6" s="326" t="s">
        <v>244</v>
      </c>
      <c r="K6" s="326" t="s">
        <v>244</v>
      </c>
      <c r="M6" s="12"/>
    </row>
    <row r="7" spans="1:16" x14ac:dyDescent="0.2">
      <c r="A7" s="316"/>
      <c r="B7" s="70" t="s">
        <v>39</v>
      </c>
      <c r="C7" s="70" t="s">
        <v>39</v>
      </c>
      <c r="D7" s="41" t="s">
        <v>39</v>
      </c>
      <c r="E7" s="41" t="s">
        <v>39</v>
      </c>
      <c r="F7" s="11"/>
      <c r="G7" s="316"/>
      <c r="H7" s="325"/>
      <c r="I7" s="325"/>
      <c r="J7" s="327"/>
      <c r="K7" s="327"/>
      <c r="L7" s="210"/>
      <c r="M7" s="12"/>
    </row>
    <row r="8" spans="1:16" x14ac:dyDescent="0.2">
      <c r="A8" s="317"/>
      <c r="B8" s="71" t="s">
        <v>1</v>
      </c>
      <c r="C8" s="71" t="s">
        <v>2</v>
      </c>
      <c r="D8" s="71" t="s">
        <v>1</v>
      </c>
      <c r="E8" s="71" t="s">
        <v>2</v>
      </c>
      <c r="F8" s="15"/>
      <c r="G8" s="317"/>
      <c r="H8" s="71" t="s">
        <v>1</v>
      </c>
      <c r="I8" s="71" t="s">
        <v>2</v>
      </c>
      <c r="J8" s="71" t="s">
        <v>1</v>
      </c>
      <c r="K8" s="71" t="s">
        <v>2</v>
      </c>
      <c r="L8" s="210"/>
      <c r="M8" s="12"/>
    </row>
    <row r="9" spans="1:16" ht="14.25" customHeight="1" x14ac:dyDescent="0.2">
      <c r="A9" s="28" t="s">
        <v>3</v>
      </c>
      <c r="B9" s="69">
        <f>Bevölkerung!P7</f>
        <v>323572.33333333337</v>
      </c>
      <c r="C9" s="69">
        <f>Bevölkerung!Q7</f>
        <v>308397.33333333331</v>
      </c>
      <c r="D9" s="138">
        <f>SUM(Sterbefälle!J19,Sterbefälle!L19,Sterbefälle!N19)/3</f>
        <v>222</v>
      </c>
      <c r="E9" s="138">
        <f>SUM(Sterbefälle!K19,Sterbefälle!M19,Sterbefälle!O19)/3</f>
        <v>191.66666666666666</v>
      </c>
      <c r="F9" s="13"/>
      <c r="G9" s="28" t="s">
        <v>3</v>
      </c>
      <c r="H9" s="67">
        <f>Pflegebedürftige!B8</f>
        <v>2242</v>
      </c>
      <c r="I9" s="67">
        <f>Pflegebedürftige!C8</f>
        <v>1591</v>
      </c>
      <c r="J9" s="68">
        <f>H9/Bevölkerung!T7</f>
        <v>6.8544454533503319E-3</v>
      </c>
      <c r="K9" s="68">
        <f>I9/Bevölkerung!U7</f>
        <v>5.1017626894722832E-3</v>
      </c>
      <c r="M9" s="12"/>
      <c r="N9" s="322"/>
      <c r="O9" s="322"/>
      <c r="P9" s="322"/>
    </row>
    <row r="10" spans="1:16" x14ac:dyDescent="0.2">
      <c r="A10" s="28" t="s">
        <v>4</v>
      </c>
      <c r="B10" s="69">
        <f>Bevölkerung!P8</f>
        <v>297580</v>
      </c>
      <c r="C10" s="69">
        <f>Bevölkerung!Q8</f>
        <v>282092</v>
      </c>
      <c r="D10" s="138">
        <f>SUM(Sterbefälle!J20,Sterbefälle!L20,Sterbefälle!N20)/3</f>
        <v>18</v>
      </c>
      <c r="E10" s="138">
        <f>SUM(Sterbefälle!K20,Sterbefälle!M20,Sterbefälle!O20)/3</f>
        <v>15.333333333333334</v>
      </c>
      <c r="F10" s="13"/>
      <c r="G10" s="28" t="s">
        <v>4</v>
      </c>
      <c r="H10" s="67">
        <f>Pflegebedürftige!B9</f>
        <v>4396</v>
      </c>
      <c r="I10" s="67">
        <f>Pflegebedürftige!C9</f>
        <v>2458</v>
      </c>
      <c r="J10" s="68">
        <f>H10/Bevölkerung!T8</f>
        <v>1.4645180849327208E-2</v>
      </c>
      <c r="K10" s="68">
        <f>I10/Bevölkerung!U8</f>
        <v>8.6394758671109427E-3</v>
      </c>
      <c r="M10" s="12"/>
      <c r="N10" s="322"/>
      <c r="O10" s="322"/>
      <c r="P10" s="322"/>
    </row>
    <row r="11" spans="1:16" x14ac:dyDescent="0.2">
      <c r="A11" s="28" t="s">
        <v>5</v>
      </c>
      <c r="B11" s="69">
        <f>Bevölkerung!P9</f>
        <v>296304.66666666669</v>
      </c>
      <c r="C11" s="69">
        <f>Bevölkerung!Q9</f>
        <v>281031.16666666663</v>
      </c>
      <c r="D11" s="138">
        <f>SUM(Sterbefälle!J21,Sterbefälle!L21,Sterbefälle!N21)/3</f>
        <v>25.666666666666668</v>
      </c>
      <c r="E11" s="138">
        <f>SUM(Sterbefälle!K21,Sterbefälle!M21,Sterbefälle!O21)/3</f>
        <v>17.333333333333332</v>
      </c>
      <c r="F11" s="13"/>
      <c r="G11" s="28" t="s">
        <v>5</v>
      </c>
      <c r="H11" s="67">
        <f>Pflegebedürftige!B10</f>
        <v>4485</v>
      </c>
      <c r="I11" s="67">
        <f>Pflegebedürftige!C10</f>
        <v>2494</v>
      </c>
      <c r="J11" s="68">
        <f>H11/Bevölkerung!T9</f>
        <v>1.5153204471969106E-2</v>
      </c>
      <c r="K11" s="68">
        <f>I11/Bevölkerung!U9</f>
        <v>8.9023101744767127E-3</v>
      </c>
      <c r="M11" s="12"/>
      <c r="N11" s="322"/>
      <c r="O11" s="322"/>
      <c r="P11" s="322"/>
    </row>
    <row r="12" spans="1:16" x14ac:dyDescent="0.2">
      <c r="A12" s="28" t="s">
        <v>6</v>
      </c>
      <c r="B12" s="69">
        <f>Bevölkerung!P10</f>
        <v>327667.66666666663</v>
      </c>
      <c r="C12" s="69">
        <f>Bevölkerung!Q10</f>
        <v>304733.66666666669</v>
      </c>
      <c r="D12" s="138">
        <f>SUM(Sterbefälle!J22,Sterbefälle!L22,Sterbefälle!N22)/3</f>
        <v>110</v>
      </c>
      <c r="E12" s="138">
        <f>SUM(Sterbefälle!K22,Sterbefälle!M22,Sterbefälle!O22)/3</f>
        <v>43.333333333333336</v>
      </c>
      <c r="F12" s="13"/>
      <c r="G12" s="28" t="s">
        <v>6</v>
      </c>
      <c r="H12" s="67">
        <f>Pflegebedürftige!B11</f>
        <v>3463</v>
      </c>
      <c r="I12" s="67">
        <f>Pflegebedürftige!C11</f>
        <v>2019</v>
      </c>
      <c r="J12" s="68">
        <f>H12/Bevölkerung!T10</f>
        <v>1.074481453326921E-2</v>
      </c>
      <c r="K12" s="68">
        <f>I12/Bevölkerung!U10</f>
        <v>6.6701906240708318E-3</v>
      </c>
      <c r="M12" s="12"/>
    </row>
    <row r="13" spans="1:16" x14ac:dyDescent="0.2">
      <c r="A13" s="28" t="s">
        <v>7</v>
      </c>
      <c r="B13" s="69">
        <f>Bevölkerung!P11</f>
        <v>403719</v>
      </c>
      <c r="C13" s="69">
        <f>Bevölkerung!Q11</f>
        <v>362941.16666666663</v>
      </c>
      <c r="D13" s="138">
        <f>SUM(Sterbefälle!J23,Sterbefälle!L23,Sterbefälle!N23)/3</f>
        <v>185</v>
      </c>
      <c r="E13" s="138">
        <f>SUM(Sterbefälle!K23,Sterbefälle!M23,Sterbefälle!O23)/3</f>
        <v>56</v>
      </c>
      <c r="F13" s="13"/>
      <c r="G13" s="28" t="s">
        <v>7</v>
      </c>
      <c r="H13" s="67">
        <f>Pflegebedürftige!B12</f>
        <v>2637</v>
      </c>
      <c r="I13" s="67">
        <f>Pflegebedürftige!C12</f>
        <v>1910</v>
      </c>
      <c r="J13" s="68">
        <f>H13/Bevölkerung!T11</f>
        <v>6.5227393031527811E-3</v>
      </c>
      <c r="K13" s="68">
        <f>I13/Bevölkerung!U11</f>
        <v>5.2672073597502629E-3</v>
      </c>
      <c r="M13" s="12"/>
    </row>
    <row r="14" spans="1:16" x14ac:dyDescent="0.2">
      <c r="A14" s="28" t="s">
        <v>8</v>
      </c>
      <c r="B14" s="69">
        <f>Bevölkerung!P12</f>
        <v>447499.33333333331</v>
      </c>
      <c r="C14" s="69">
        <f>Bevölkerung!Q12</f>
        <v>412209</v>
      </c>
      <c r="D14" s="138">
        <f>SUM(Sterbefälle!J24,Sterbefälle!L24,Sterbefälle!N24)/3</f>
        <v>193.66666666666666</v>
      </c>
      <c r="E14" s="138">
        <f>SUM(Sterbefälle!K24,Sterbefälle!M24,Sterbefälle!O24)/3</f>
        <v>86.333333333333329</v>
      </c>
      <c r="F14" s="13"/>
      <c r="G14" s="28" t="s">
        <v>8</v>
      </c>
      <c r="H14" s="67">
        <f>Pflegebedürftige!B13</f>
        <v>2334</v>
      </c>
      <c r="I14" s="67">
        <f>Pflegebedürftige!C13</f>
        <v>1730</v>
      </c>
      <c r="J14" s="68">
        <f>H14/Bevölkerung!T12</f>
        <v>5.2212428974095122E-3</v>
      </c>
      <c r="K14" s="68">
        <f>I14/Bevölkerung!U12</f>
        <v>4.2085699133472482E-3</v>
      </c>
      <c r="M14" s="12"/>
    </row>
    <row r="15" spans="1:16" x14ac:dyDescent="0.2">
      <c r="A15" s="28" t="s">
        <v>9</v>
      </c>
      <c r="B15" s="69">
        <f>Bevölkerung!P13</f>
        <v>452777.5</v>
      </c>
      <c r="C15" s="69">
        <f>Bevölkerung!Q13</f>
        <v>423017.33333333331</v>
      </c>
      <c r="D15" s="138">
        <f>SUM(Sterbefälle!J25,Sterbefälle!L25,Sterbefälle!N25)/3</f>
        <v>280.66666666666669</v>
      </c>
      <c r="E15" s="138">
        <f>SUM(Sterbefälle!K25,Sterbefälle!M25,Sterbefälle!O25)/3</f>
        <v>128.33333333333334</v>
      </c>
      <c r="F15" s="13"/>
      <c r="G15" s="28" t="s">
        <v>9</v>
      </c>
      <c r="H15" s="67">
        <f>Pflegebedürftige!B14</f>
        <v>2116</v>
      </c>
      <c r="I15" s="67">
        <f>Pflegebedürftige!C14</f>
        <v>1765</v>
      </c>
      <c r="J15" s="68">
        <f>H15/Bevölkerung!T13</f>
        <v>4.6243886234794808E-3</v>
      </c>
      <c r="K15" s="68">
        <f>I15/Bevölkerung!U13</f>
        <v>4.136773691525591E-3</v>
      </c>
      <c r="M15" s="12"/>
    </row>
    <row r="16" spans="1:16" x14ac:dyDescent="0.2">
      <c r="A16" s="28" t="s">
        <v>10</v>
      </c>
      <c r="B16" s="69">
        <f>Bevölkerung!P14</f>
        <v>430895.16666666663</v>
      </c>
      <c r="C16" s="69">
        <f>Bevölkerung!Q14</f>
        <v>419360</v>
      </c>
      <c r="D16" s="138">
        <f>SUM(Sterbefälle!J26,Sterbefälle!L26,Sterbefälle!N26)/3</f>
        <v>366</v>
      </c>
      <c r="E16" s="138">
        <f>SUM(Sterbefälle!K26,Sterbefälle!M26,Sterbefälle!O26)/3</f>
        <v>200.66666666666666</v>
      </c>
      <c r="F16" s="13"/>
      <c r="G16" s="28" t="s">
        <v>10</v>
      </c>
      <c r="H16" s="67">
        <f>Pflegebedürftige!B15</f>
        <v>2121</v>
      </c>
      <c r="I16" s="67">
        <f>Pflegebedürftige!C15</f>
        <v>1832</v>
      </c>
      <c r="J16" s="68">
        <f>H16/Bevölkerung!T14</f>
        <v>4.8801700811751062E-3</v>
      </c>
      <c r="K16" s="68">
        <f>I16/Bevölkerung!U14</f>
        <v>4.3416952044649307E-3</v>
      </c>
      <c r="M16" s="12"/>
    </row>
    <row r="17" spans="1:20" x14ac:dyDescent="0.2">
      <c r="A17" s="28" t="s">
        <v>11</v>
      </c>
      <c r="B17" s="69">
        <f>Bevölkerung!P15</f>
        <v>401982.66666666669</v>
      </c>
      <c r="C17" s="69">
        <f>Bevölkerung!Q15</f>
        <v>397830.16666666663</v>
      </c>
      <c r="D17" s="138">
        <f>SUM(Sterbefälle!J27,Sterbefälle!L27,Sterbefälle!N27)/3</f>
        <v>503.66666666666669</v>
      </c>
      <c r="E17" s="138">
        <f>SUM(Sterbefälle!K27,Sterbefälle!M27,Sterbefälle!O27)/3</f>
        <v>280</v>
      </c>
      <c r="F17" s="13"/>
      <c r="G17" s="28" t="s">
        <v>11</v>
      </c>
      <c r="H17" s="67">
        <f>Pflegebedürftige!B16</f>
        <v>2034</v>
      </c>
      <c r="I17" s="67">
        <f>Pflegebedürftige!C16</f>
        <v>1950</v>
      </c>
      <c r="J17" s="68">
        <f>H17/Bevölkerung!T15</f>
        <v>5.0430794024669936E-3</v>
      </c>
      <c r="K17" s="68">
        <f>I17/Bevölkerung!U15</f>
        <v>4.8851733735504185E-3</v>
      </c>
      <c r="M17" s="12"/>
    </row>
    <row r="18" spans="1:20" x14ac:dyDescent="0.2">
      <c r="A18" s="28" t="s">
        <v>12</v>
      </c>
      <c r="B18" s="69">
        <f>Bevölkerung!P16</f>
        <v>445246.33333333337</v>
      </c>
      <c r="C18" s="69">
        <f>Bevölkerung!Q16</f>
        <v>441240.33333333326</v>
      </c>
      <c r="D18" s="138">
        <f>SUM(Sterbefälle!J28,Sterbefälle!L28,Sterbefälle!N28)/3</f>
        <v>922</v>
      </c>
      <c r="E18" s="138">
        <f>SUM(Sterbefälle!K28,Sterbefälle!M28,Sterbefälle!O28)/3</f>
        <v>541.66666666666663</v>
      </c>
      <c r="F18" s="13"/>
      <c r="G18" s="28" t="s">
        <v>12</v>
      </c>
      <c r="H18" s="67">
        <f>Pflegebedürftige!B17</f>
        <v>2729</v>
      </c>
      <c r="I18" s="67">
        <f>Pflegebedürftige!C17</f>
        <v>2643</v>
      </c>
      <c r="J18" s="68">
        <f>H18/Bevölkerung!T16</f>
        <v>6.3285121619208627E-3</v>
      </c>
      <c r="K18" s="68">
        <f>I18/Bevölkerung!U16</f>
        <v>6.1605663152447792E-3</v>
      </c>
      <c r="M18" s="12"/>
    </row>
    <row r="19" spans="1:20" x14ac:dyDescent="0.2">
      <c r="A19" s="28" t="s">
        <v>13</v>
      </c>
      <c r="B19" s="69">
        <f>Bevölkerung!P17</f>
        <v>544789.33333333337</v>
      </c>
      <c r="C19" s="69">
        <f>Bevölkerung!Q17</f>
        <v>531451.66666666674</v>
      </c>
      <c r="D19" s="138">
        <f>SUM(Sterbefälle!J29,Sterbefälle!L29,Sterbefälle!N29)/3</f>
        <v>1852.3333333333333</v>
      </c>
      <c r="E19" s="138">
        <f>SUM(Sterbefälle!K29,Sterbefälle!M29,Sterbefälle!O29)/3</f>
        <v>1027.3333333333333</v>
      </c>
      <c r="F19" s="13"/>
      <c r="G19" s="28" t="s">
        <v>13</v>
      </c>
      <c r="H19" s="67">
        <f>Pflegebedürftige!B18</f>
        <v>4327</v>
      </c>
      <c r="I19" s="67">
        <f>Pflegebedürftige!C18</f>
        <v>4586</v>
      </c>
      <c r="J19" s="68">
        <f>H19/Bevölkerung!T17</f>
        <v>7.9703511043734705E-3</v>
      </c>
      <c r="K19" s="68">
        <f>I19/Bevölkerung!U17</f>
        <v>8.6725807641175288E-3</v>
      </c>
      <c r="M19" s="12"/>
    </row>
    <row r="20" spans="1:20" x14ac:dyDescent="0.2">
      <c r="A20" s="28" t="s">
        <v>14</v>
      </c>
      <c r="B20" s="69">
        <f>Bevölkerung!P18</f>
        <v>516091.33333333326</v>
      </c>
      <c r="C20" s="69">
        <f>Bevölkerung!Q18</f>
        <v>513634.16666666669</v>
      </c>
      <c r="D20" s="138">
        <f>SUM(Sterbefälle!J30,Sterbefälle!L30,Sterbefälle!N30)/3</f>
        <v>3110.6666666666665</v>
      </c>
      <c r="E20" s="138">
        <f>SUM(Sterbefälle!K30,Sterbefälle!M30,Sterbefälle!O30)/3</f>
        <v>1661.6666666666667</v>
      </c>
      <c r="F20" s="13"/>
      <c r="G20" s="28" t="s">
        <v>14</v>
      </c>
      <c r="H20" s="67">
        <f>Pflegebedürftige!B19</f>
        <v>6703</v>
      </c>
      <c r="I20" s="67">
        <f>Pflegebedürftige!C19</f>
        <v>6681</v>
      </c>
      <c r="J20" s="68">
        <f>H20/Bevölkerung!T18</f>
        <v>1.2793522885385074E-2</v>
      </c>
      <c r="K20" s="68">
        <f>I20/Bevölkerung!U18</f>
        <v>1.2813996620526562E-2</v>
      </c>
      <c r="M20" s="12"/>
    </row>
    <row r="21" spans="1:20" x14ac:dyDescent="0.2">
      <c r="A21" s="28" t="s">
        <v>15</v>
      </c>
      <c r="B21" s="69">
        <f>Bevölkerung!P19</f>
        <v>417116.66666666663</v>
      </c>
      <c r="C21" s="69">
        <f>Bevölkerung!Q19</f>
        <v>428000.16666666669</v>
      </c>
      <c r="D21" s="138">
        <f>SUM(Sterbefälle!J31,Sterbefälle!L31,Sterbefälle!N31)/3</f>
        <v>4231.666666666667</v>
      </c>
      <c r="E21" s="138">
        <f>SUM(Sterbefälle!K31,Sterbefälle!M31,Sterbefälle!O31)/3</f>
        <v>2313</v>
      </c>
      <c r="F21" s="13"/>
      <c r="G21" s="28" t="s">
        <v>15</v>
      </c>
      <c r="H21" s="67">
        <f>Pflegebedürftige!B20</f>
        <v>8760</v>
      </c>
      <c r="I21" s="67">
        <f>Pflegebedürftige!C20</f>
        <v>8229</v>
      </c>
      <c r="J21" s="68">
        <f>H21/Bevölkerung!T19</f>
        <v>2.0607012971126659E-2</v>
      </c>
      <c r="K21" s="68">
        <f>I21/Bevölkerung!U19</f>
        <v>1.8948560954773524E-2</v>
      </c>
      <c r="M21" s="12"/>
    </row>
    <row r="22" spans="1:20" x14ac:dyDescent="0.2">
      <c r="A22" s="28" t="s">
        <v>16</v>
      </c>
      <c r="B22" s="69">
        <f>Bevölkerung!P20</f>
        <v>339161.33333333331</v>
      </c>
      <c r="C22" s="69">
        <f>Bevölkerung!Q20</f>
        <v>371655.33333333337</v>
      </c>
      <c r="D22" s="138">
        <f>SUM(Sterbefälle!J32,Sterbefälle!L32,Sterbefälle!N32)/3</f>
        <v>5542.666666666667</v>
      </c>
      <c r="E22" s="138">
        <f>SUM(Sterbefälle!K32,Sterbefälle!M32,Sterbefälle!O32)/3</f>
        <v>3171.3333333333335</v>
      </c>
      <c r="F22" s="13"/>
      <c r="G22" s="28" t="s">
        <v>16</v>
      </c>
      <c r="H22" s="67">
        <f>Pflegebedürftige!B21</f>
        <v>11955</v>
      </c>
      <c r="I22" s="67">
        <f>Pflegebedürftige!C21</f>
        <v>11789</v>
      </c>
      <c r="J22" s="68">
        <f>H22/Bevölkerung!T20</f>
        <v>3.513933754045212E-2</v>
      </c>
      <c r="K22" s="68">
        <f>I22/Bevölkerung!U20</f>
        <v>3.1558771486011508E-2</v>
      </c>
      <c r="M22" s="12"/>
    </row>
    <row r="23" spans="1:20" x14ac:dyDescent="0.2">
      <c r="A23" s="28" t="s">
        <v>17</v>
      </c>
      <c r="B23" s="69">
        <f>Bevölkerung!P21</f>
        <v>271198.5</v>
      </c>
      <c r="C23" s="69">
        <f>Bevölkerung!Q21</f>
        <v>305016.16666666669</v>
      </c>
      <c r="D23" s="138">
        <f>SUM(Sterbefälle!J33,Sterbefälle!L33,Sterbefälle!N33)/3</f>
        <v>6716</v>
      </c>
      <c r="E23" s="138">
        <f>SUM(Sterbefälle!K33,Sterbefälle!M33,Sterbefälle!O33)/3</f>
        <v>4258.666666666667</v>
      </c>
      <c r="F23" s="13"/>
      <c r="G23" s="28" t="s">
        <v>17</v>
      </c>
      <c r="H23" s="67">
        <f>Pflegebedürftige!B22</f>
        <v>15498</v>
      </c>
      <c r="I23" s="67">
        <f>Pflegebedürftige!C22</f>
        <v>17470</v>
      </c>
      <c r="J23" s="68">
        <f>H23/Bevölkerung!T21</f>
        <v>5.7155923039759839E-2</v>
      </c>
      <c r="K23" s="68">
        <f>I23/Bevölkerung!U21</f>
        <v>5.7170158944168284E-2</v>
      </c>
      <c r="M23" s="12"/>
    </row>
    <row r="24" spans="1:20" x14ac:dyDescent="0.2">
      <c r="A24" s="28" t="s">
        <v>18</v>
      </c>
      <c r="B24" s="69">
        <f>Bevölkerung!P22</f>
        <v>263681</v>
      </c>
      <c r="C24" s="69">
        <f>Bevölkerung!Q22</f>
        <v>319531.83333333331</v>
      </c>
      <c r="D24" s="138">
        <f>SUM(Sterbefälle!J34,Sterbefälle!L34,Sterbefälle!N34)/3</f>
        <v>10474.666666666666</v>
      </c>
      <c r="E24" s="138">
        <f>SUM(Sterbefälle!K34,Sterbefälle!M34,Sterbefälle!O34)/3</f>
        <v>7739.666666666667</v>
      </c>
      <c r="F24" s="13"/>
      <c r="G24" s="28" t="s">
        <v>18</v>
      </c>
      <c r="H24" s="67">
        <f>Pflegebedürftige!B23</f>
        <v>25363</v>
      </c>
      <c r="I24" s="67">
        <f>Pflegebedürftige!C23</f>
        <v>36331</v>
      </c>
      <c r="J24" s="68">
        <f>H24/Bevölkerung!T22</f>
        <v>9.7645767964734648E-2</v>
      </c>
      <c r="K24" s="68">
        <f>I24/Bevölkerung!U22</f>
        <v>0.11594235273843641</v>
      </c>
    </row>
    <row r="25" spans="1:20" x14ac:dyDescent="0.2">
      <c r="A25" s="28" t="s">
        <v>19</v>
      </c>
      <c r="B25" s="69">
        <f>Bevölkerung!P23</f>
        <v>194055.33333333331</v>
      </c>
      <c r="C25" s="69">
        <f>Bevölkerung!Q23</f>
        <v>269097.66666666669</v>
      </c>
      <c r="D25" s="138">
        <f>SUM(Sterbefälle!J35,Sterbefälle!L35,Sterbefälle!N35)/3</f>
        <v>13400.666666666666</v>
      </c>
      <c r="E25" s="138">
        <f>SUM(Sterbefälle!K35,Sterbefälle!M35,Sterbefälle!O35)/3</f>
        <v>12658</v>
      </c>
      <c r="F25" s="13"/>
      <c r="G25" s="28" t="s">
        <v>19</v>
      </c>
      <c r="H25" s="67">
        <f>Pflegebedürftige!B24</f>
        <v>36543</v>
      </c>
      <c r="I25" s="67">
        <f>Pflegebedürftige!C24</f>
        <v>67149</v>
      </c>
      <c r="J25" s="68">
        <f>H25/Bevölkerung!T23</f>
        <v>0.18042985587533883</v>
      </c>
      <c r="K25" s="68">
        <f>I25/Bevölkerung!U23</f>
        <v>0.24081033975742883</v>
      </c>
    </row>
    <row r="26" spans="1:20" x14ac:dyDescent="0.2">
      <c r="A26" s="28" t="s">
        <v>20</v>
      </c>
      <c r="B26" s="69">
        <f>Bevölkerung!P24</f>
        <v>82813.833333333343</v>
      </c>
      <c r="C26" s="69">
        <f>Bevölkerung!Q24</f>
        <v>144220.16666666669</v>
      </c>
      <c r="D26" s="138">
        <f>SUM(Sterbefälle!J36,Sterbefälle!L36,Sterbefälle!N36)/3</f>
        <v>11163</v>
      </c>
      <c r="E26" s="138">
        <f>SUM(Sterbefälle!K36,Sterbefälle!M36,Sterbefälle!O36)/3</f>
        <v>14957.333333333334</v>
      </c>
      <c r="F26" s="13"/>
      <c r="G26" s="28" t="s">
        <v>20</v>
      </c>
      <c r="H26" s="67">
        <f>Pflegebedürftige!B25</f>
        <v>28918</v>
      </c>
      <c r="I26" s="67">
        <f>Pflegebedürftige!C25</f>
        <v>69011</v>
      </c>
      <c r="J26" s="68">
        <f>H26/Bevölkerung!T24</f>
        <v>0.34222080212068495</v>
      </c>
      <c r="K26" s="68">
        <f>I26/Bevölkerung!U24</f>
        <v>0.4746286107290234</v>
      </c>
    </row>
    <row r="27" spans="1:20" x14ac:dyDescent="0.2">
      <c r="A27" s="28" t="s">
        <v>21</v>
      </c>
      <c r="B27" s="69">
        <f>Bevölkerung!P25</f>
        <v>27958.666666666664</v>
      </c>
      <c r="C27" s="69">
        <f>Bevölkerung!Q25</f>
        <v>66887.833333333328</v>
      </c>
      <c r="D27" s="138">
        <f>SUM(Sterbefälle!J37,Sterbefälle!L37,Sterbefälle!N37)/3</f>
        <v>6690.333333333333</v>
      </c>
      <c r="E27" s="138">
        <f>SUM(Sterbefälle!K37,Sterbefälle!M37,Sterbefälle!O37)/3</f>
        <v>13720.333333333334</v>
      </c>
      <c r="F27" s="13"/>
      <c r="G27" s="28" t="s">
        <v>21</v>
      </c>
      <c r="H27" s="67">
        <f>Pflegebedürftige!B26</f>
        <v>15996</v>
      </c>
      <c r="I27" s="67">
        <f>Pflegebedürftige!C26</f>
        <v>47481</v>
      </c>
      <c r="J27" s="68">
        <f>H27/Bevölkerung!T25</f>
        <v>0.55006877579092162</v>
      </c>
      <c r="K27" s="68">
        <f>I27/Bevölkerung!U25</f>
        <v>0.70677284906222093</v>
      </c>
    </row>
    <row r="28" spans="1:20" x14ac:dyDescent="0.2">
      <c r="A28" s="28" t="s">
        <v>22</v>
      </c>
      <c r="B28" s="69">
        <f>Bevölkerung!P26</f>
        <v>4900.3333333333339</v>
      </c>
      <c r="C28" s="69">
        <f>Bevölkerung!Q26</f>
        <v>18692.333333333332</v>
      </c>
      <c r="D28" s="138">
        <f>SUM(Sterbefälle!J38,Sterbefälle!L38,Sterbefälle!N38)/3</f>
        <v>1832</v>
      </c>
      <c r="E28" s="138">
        <f>SUM(Sterbefälle!K38,Sterbefälle!M38,Sterbefälle!O38)/3</f>
        <v>6570.666666666667</v>
      </c>
      <c r="F28" s="13"/>
      <c r="G28" s="28" t="s">
        <v>22</v>
      </c>
      <c r="H28" s="67">
        <f>SUM(Pflegebedürftige!B27:B28)</f>
        <v>3645</v>
      </c>
      <c r="I28" s="67">
        <f>SUM(Pflegebedürftige!C27:C28)</f>
        <v>16612</v>
      </c>
      <c r="J28" s="68">
        <f>H28/Bevölkerung!T26</f>
        <v>0.73222177581357972</v>
      </c>
      <c r="K28" s="68">
        <f>I28/Bevölkerung!U26</f>
        <v>0.87519098045413835</v>
      </c>
    </row>
    <row r="29" spans="1:20" x14ac:dyDescent="0.2">
      <c r="B29" s="4"/>
      <c r="C29" s="2"/>
      <c r="D29" s="16"/>
      <c r="E29" s="16"/>
      <c r="F29" s="16"/>
      <c r="G29" s="17"/>
      <c r="H29" s="17"/>
    </row>
    <row r="30" spans="1:20" x14ac:dyDescent="0.2">
      <c r="B30" s="4"/>
      <c r="C30" s="2"/>
      <c r="D30" s="16"/>
      <c r="E30" s="16"/>
      <c r="F30" s="16"/>
      <c r="G30" s="17"/>
      <c r="H30" s="17"/>
    </row>
    <row r="31" spans="1:20" x14ac:dyDescent="0.2">
      <c r="F31" s="19" t="s">
        <v>230</v>
      </c>
      <c r="G31" s="16" t="s">
        <v>41</v>
      </c>
      <c r="H31" s="16"/>
      <c r="I31" s="17"/>
      <c r="J31" s="17"/>
    </row>
    <row r="32" spans="1:20" s="10" customFormat="1" x14ac:dyDescent="0.2">
      <c r="A32" s="20"/>
      <c r="B32" s="21"/>
      <c r="C32" s="21"/>
      <c r="D32" s="21"/>
      <c r="E32" s="21"/>
      <c r="R32" s="18"/>
      <c r="S32" s="18"/>
      <c r="T32" s="18"/>
    </row>
  </sheetData>
  <protectedRanges>
    <protectedRange sqref="D9:E28" name="Sterbefälle"/>
  </protectedRanges>
  <mergeCells count="12">
    <mergeCell ref="A3:B3"/>
    <mergeCell ref="A5:A8"/>
    <mergeCell ref="B5:E5"/>
    <mergeCell ref="H5:K5"/>
    <mergeCell ref="N9:P11"/>
    <mergeCell ref="B6:C6"/>
    <mergeCell ref="D6:E6"/>
    <mergeCell ref="G5:G8"/>
    <mergeCell ref="H6:H7"/>
    <mergeCell ref="I6:I7"/>
    <mergeCell ref="J6:J7"/>
    <mergeCell ref="K6:K7"/>
  </mergeCells>
  <conditionalFormatting sqref="D9:E28">
    <cfRule type="cellIs" dxfId="0" priority="1" operator="equal">
      <formula>0</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workbookViewId="0">
      <selection activeCell="C5" sqref="C5"/>
    </sheetView>
  </sheetViews>
  <sheetFormatPr baseColWidth="10" defaultColWidth="11.5703125" defaultRowHeight="12.75" x14ac:dyDescent="0.2"/>
  <cols>
    <col min="1" max="1" width="18.7109375" style="103" customWidth="1"/>
    <col min="2" max="16384" width="11.5703125" style="103"/>
  </cols>
  <sheetData>
    <row r="1" spans="1:6" x14ac:dyDescent="0.2">
      <c r="A1" s="315" t="s">
        <v>35</v>
      </c>
      <c r="B1" s="226" t="s">
        <v>262</v>
      </c>
      <c r="C1" s="227"/>
      <c r="D1" s="227"/>
      <c r="E1" s="227"/>
      <c r="F1" s="227"/>
    </row>
    <row r="2" spans="1:6" x14ac:dyDescent="0.2">
      <c r="A2" s="316"/>
      <c r="B2" s="102"/>
      <c r="C2" s="104" t="s">
        <v>236</v>
      </c>
    </row>
    <row r="3" spans="1:6" x14ac:dyDescent="0.2">
      <c r="A3" s="316"/>
      <c r="B3" s="105"/>
      <c r="C3" s="105"/>
    </row>
    <row r="4" spans="1:6" x14ac:dyDescent="0.2">
      <c r="A4" s="317"/>
      <c r="B4" s="200" t="s">
        <v>1</v>
      </c>
      <c r="C4" s="200" t="s">
        <v>2</v>
      </c>
    </row>
    <row r="5" spans="1:6" x14ac:dyDescent="0.2">
      <c r="A5" s="28" t="s">
        <v>3</v>
      </c>
      <c r="B5" s="201">
        <f>(5*'Bev.- und Pflegestatistik'!D9/'Bev.- und Pflegestatistik'!B9)/(1+'Tafel-M'!P9*'Bev.- und Pflegestatistik'!D9/'Bev.- und Pflegestatistik'!B9)</f>
        <v>3.4291197031373422E-3</v>
      </c>
      <c r="C5" s="201">
        <f>(5*'Bev.- und Pflegestatistik'!E9/'Bev.- und Pflegestatistik'!C9)/(1+'Tafel-W'!P9*'Bev.- und Pflegestatistik'!E9/'Bev.- und Pflegestatistik'!C9)</f>
        <v>3.1064213245972508E-3</v>
      </c>
      <c r="E5" s="212"/>
    </row>
    <row r="6" spans="1:6" x14ac:dyDescent="0.2">
      <c r="A6" s="28" t="s">
        <v>4</v>
      </c>
      <c r="B6" s="202">
        <f>(5*'Bev.- und Pflegestatistik'!D10/'Bev.- und Pflegestatistik'!B10)/(1+2.5*'Bev.- und Pflegestatistik'!D10/'Bev.- und Pflegestatistik'!B10)</f>
        <v>3.0239395212095757E-4</v>
      </c>
      <c r="C6" s="202">
        <f>(5*'Bev.- und Pflegestatistik'!E10/'Bev.- und Pflegestatistik'!C10)/(1+2.5*'Bev.- und Pflegestatistik'!E10/'Bev.- und Pflegestatistik'!C10)</f>
        <v>2.7174201994113837E-4</v>
      </c>
    </row>
    <row r="7" spans="1:6" x14ac:dyDescent="0.2">
      <c r="A7" s="28" t="s">
        <v>5</v>
      </c>
      <c r="B7" s="202">
        <f>(5*'Bev.- und Pflegestatistik'!D11/'Bev.- und Pflegestatistik'!B11)/(1+2.5*'Bev.- und Pflegestatistik'!D11/'Bev.- und Pflegestatistik'!B11)</f>
        <v>4.3301899153813406E-4</v>
      </c>
      <c r="C7" s="202">
        <f>(5*'Bev.- und Pflegestatistik'!E11/'Bev.- und Pflegestatistik'!C11)/(1+2.5*'Bev.- und Pflegestatistik'!E11/'Bev.- und Pflegestatistik'!C11)</f>
        <v>3.0834055265300365E-4</v>
      </c>
    </row>
    <row r="8" spans="1:6" x14ac:dyDescent="0.2">
      <c r="A8" s="28" t="s">
        <v>6</v>
      </c>
      <c r="B8" s="202">
        <f>(5*'Bev.- und Pflegestatistik'!D12/'Bev.- und Pflegestatistik'!B12)/(1+2.5*'Bev.- und Pflegestatistik'!D12/'Bev.- und Pflegestatistik'!B12)</f>
        <v>1.6771224238383135E-3</v>
      </c>
      <c r="C8" s="202">
        <f>(5*'Bev.- und Pflegestatistik'!E12/'Bev.- und Pflegestatistik'!C12)/(1+2.5*'Bev.- und Pflegestatistik'!E12/'Bev.- und Pflegestatistik'!C12)</f>
        <v>7.1075070583012407E-4</v>
      </c>
    </row>
    <row r="9" spans="1:6" x14ac:dyDescent="0.2">
      <c r="A9" s="28" t="s">
        <v>7</v>
      </c>
      <c r="B9" s="202">
        <f>(5*'Bev.- und Pflegestatistik'!D13/'Bev.- und Pflegestatistik'!B13)/(1+2.5*'Bev.- und Pflegestatistik'!D13/'Bev.- und Pflegestatistik'!B13)</f>
        <v>2.2885758007231897E-3</v>
      </c>
      <c r="C9" s="202">
        <f>(5*'Bev.- und Pflegestatistik'!E13/'Bev.- und Pflegestatistik'!C13)/(1+2.5*'Bev.- und Pflegestatistik'!E13/'Bev.- und Pflegestatistik'!C13)</f>
        <v>7.711774272694767E-4</v>
      </c>
    </row>
    <row r="10" spans="1:6" x14ac:dyDescent="0.2">
      <c r="A10" s="28" t="s">
        <v>8</v>
      </c>
      <c r="B10" s="202">
        <f>(5*'Bev.- und Pflegestatistik'!D14/'Bev.- und Pflegestatistik'!B14)/(1+2.5*'Bev.- und Pflegestatistik'!D14/'Bev.- und Pflegestatistik'!B14)</f>
        <v>2.1615379435477719E-3</v>
      </c>
      <c r="C10" s="202">
        <f>(5*'Bev.- und Pflegestatistik'!E14/'Bev.- und Pflegestatistik'!C14)/(1+2.5*'Bev.- und Pflegestatistik'!E14/'Bev.- und Pflegestatistik'!C14)</f>
        <v>1.046655370332129E-3</v>
      </c>
    </row>
    <row r="11" spans="1:6" x14ac:dyDescent="0.2">
      <c r="A11" s="28" t="s">
        <v>9</v>
      </c>
      <c r="B11" s="202">
        <f>(5*'Bev.- und Pflegestatistik'!D15/'Bev.- und Pflegestatistik'!B15)/(1+2.5*'Bev.- und Pflegestatistik'!D15/'Bev.- und Pflegestatistik'!B15)</f>
        <v>3.0945927321174259E-3</v>
      </c>
      <c r="C11" s="202">
        <f>(5*'Bev.- und Pflegestatistik'!E15/'Bev.- und Pflegestatistik'!C15)/(1+2.5*'Bev.- und Pflegestatistik'!E15/'Bev.- und Pflegestatistik'!C15)</f>
        <v>1.515730725909035E-3</v>
      </c>
    </row>
    <row r="12" spans="1:6" x14ac:dyDescent="0.2">
      <c r="A12" s="28" t="s">
        <v>10</v>
      </c>
      <c r="B12" s="202">
        <f>(5*'Bev.- und Pflegestatistik'!D16/'Bev.- und Pflegestatistik'!B16)/(1+2.5*'Bev.- und Pflegestatistik'!D16/'Bev.- und Pflegestatistik'!B16)</f>
        <v>4.2379733995764352E-3</v>
      </c>
      <c r="C12" s="202">
        <f>(5*'Bev.- und Pflegestatistik'!E16/'Bev.- und Pflegestatistik'!C16)/(1+2.5*'Bev.- und Pflegestatistik'!E16/'Bev.- und Pflegestatistik'!C16)</f>
        <v>2.3896759647026593E-3</v>
      </c>
    </row>
    <row r="13" spans="1:6" x14ac:dyDescent="0.2">
      <c r="A13" s="28" t="s">
        <v>11</v>
      </c>
      <c r="B13" s="202">
        <f>(5*'Bev.- und Pflegestatistik'!D17/'Bev.- und Pflegestatistik'!B17)/(1+2.5*'Bev.- und Pflegestatistik'!D17/'Bev.- und Pflegestatistik'!B17)</f>
        <v>6.2452184400510688E-3</v>
      </c>
      <c r="C13" s="202">
        <f>(5*'Bev.- und Pflegestatistik'!E17/'Bev.- und Pflegestatistik'!C17)/(1+2.5*'Bev.- und Pflegestatistik'!E17/'Bev.- und Pflegestatistik'!C17)</f>
        <v>3.512908474933516E-3</v>
      </c>
    </row>
    <row r="14" spans="1:6" x14ac:dyDescent="0.2">
      <c r="A14" s="28" t="s">
        <v>12</v>
      </c>
      <c r="B14" s="202">
        <f>(5*'Bev.- und Pflegestatistik'!D18/'Bev.- und Pflegestatistik'!B18)/(1+2.5*'Bev.- und Pflegestatistik'!D18/'Bev.- und Pflegestatistik'!B18)</f>
        <v>1.0300494393939168E-2</v>
      </c>
      <c r="C14" s="202">
        <f>(5*'Bev.- und Pflegestatistik'!E18/'Bev.- und Pflegestatistik'!C18)/(1+2.5*'Bev.- und Pflegestatistik'!E18/'Bev.- und Pflegestatistik'!C18)</f>
        <v>6.1192204903886827E-3</v>
      </c>
    </row>
    <row r="15" spans="1:6" x14ac:dyDescent="0.2">
      <c r="A15" s="28" t="s">
        <v>13</v>
      </c>
      <c r="B15" s="202">
        <f>(5*'Bev.- und Pflegestatistik'!D19/'Bev.- und Pflegestatistik'!B19)/(1+2.5*'Bev.- und Pflegestatistik'!D19/'Bev.- und Pflegestatistik'!B19)</f>
        <v>1.6857165478393735E-2</v>
      </c>
      <c r="C15" s="202">
        <f>(5*'Bev.- und Pflegestatistik'!E19/'Bev.- und Pflegestatistik'!C19)/(1+2.5*'Bev.- und Pflegestatistik'!E19/'Bev.- und Pflegestatistik'!C19)</f>
        <v>9.6188657103978593E-3</v>
      </c>
    </row>
    <row r="16" spans="1:6" x14ac:dyDescent="0.2">
      <c r="A16" s="28" t="s">
        <v>14</v>
      </c>
      <c r="B16" s="202">
        <f>(5*'Bev.- und Pflegestatistik'!D20/'Bev.- und Pflegestatistik'!B20)/(1+2.5*'Bev.- und Pflegestatistik'!D20/'Bev.- und Pflegestatistik'!B20)</f>
        <v>2.9689412854637685E-2</v>
      </c>
      <c r="C16" s="202">
        <f>(5*'Bev.- und Pflegestatistik'!E20/'Bev.- und Pflegestatistik'!C20)/(1+2.5*'Bev.- und Pflegestatistik'!E20/'Bev.- und Pflegestatistik'!C20)</f>
        <v>1.604581022489885E-2</v>
      </c>
    </row>
    <row r="17" spans="1:3" x14ac:dyDescent="0.2">
      <c r="A17" s="28" t="s">
        <v>15</v>
      </c>
      <c r="B17" s="202">
        <f>(5*'Bev.- und Pflegestatistik'!D21/'Bev.- und Pflegestatistik'!B21)/(1+2.5*'Bev.- und Pflegestatistik'!D21/'Bev.- und Pflegestatistik'!B21)</f>
        <v>4.9470515455882796E-2</v>
      </c>
      <c r="C17" s="202">
        <f>(5*'Bev.- und Pflegestatistik'!E21/'Bev.- und Pflegestatistik'!C21)/(1+2.5*'Bev.- und Pflegestatistik'!E21/'Bev.- und Pflegestatistik'!C21)</f>
        <v>2.6660816322766855E-2</v>
      </c>
    </row>
    <row r="18" spans="1:3" x14ac:dyDescent="0.2">
      <c r="A18" s="28" t="s">
        <v>16</v>
      </c>
      <c r="B18" s="202">
        <f>(5*'Bev.- und Pflegestatistik'!D22/'Bev.- und Pflegestatistik'!B22)/(1+2.5*'Bev.- und Pflegestatistik'!D22/'Bev.- und Pflegestatistik'!B22)</f>
        <v>7.8504023402017273E-2</v>
      </c>
      <c r="C18" s="202">
        <f>(5*'Bev.- und Pflegestatistik'!E22/'Bev.- und Pflegestatistik'!C22)/(1+2.5*'Bev.- und Pflegestatistik'!E22/'Bev.- und Pflegestatistik'!C22)</f>
        <v>4.1773838178846827E-2</v>
      </c>
    </row>
    <row r="19" spans="1:3" x14ac:dyDescent="0.2">
      <c r="A19" s="28" t="s">
        <v>17</v>
      </c>
      <c r="B19" s="202">
        <f>(5*'Bev.- und Pflegestatistik'!D23/'Bev.- und Pflegestatistik'!B23)/(1+2.5*'Bev.- und Pflegestatistik'!D23/'Bev.- und Pflegestatistik'!B23)</f>
        <v>0.11660187819999757</v>
      </c>
      <c r="C19" s="202">
        <f>(5*'Bev.- und Pflegestatistik'!E23/'Bev.- und Pflegestatistik'!C23)/(1+2.5*'Bev.- und Pflegestatistik'!E23/'Bev.- und Pflegestatistik'!C23)</f>
        <v>6.7455940594843541E-2</v>
      </c>
    </row>
    <row r="20" spans="1:3" x14ac:dyDescent="0.2">
      <c r="A20" s="28" t="s">
        <v>18</v>
      </c>
      <c r="B20" s="202">
        <f>(5*'Bev.- und Pflegestatistik'!D24/'Bev.- und Pflegestatistik'!B24)/(1+2.5*'Bev.- und Pflegestatistik'!D24/'Bev.- und Pflegestatistik'!B24)</f>
        <v>0.18068014944750649</v>
      </c>
      <c r="C20" s="202">
        <f>(5*'Bev.- und Pflegestatistik'!E24/'Bev.- und Pflegestatistik'!C24)/(1+2.5*'Bev.- und Pflegestatistik'!E24/'Bev.- und Pflegestatistik'!C24)</f>
        <v>0.11419446157599078</v>
      </c>
    </row>
    <row r="21" spans="1:3" x14ac:dyDescent="0.2">
      <c r="A21" s="28" t="s">
        <v>19</v>
      </c>
      <c r="B21" s="202">
        <f>(5*'Bev.- und Pflegestatistik'!D25/'Bev.- und Pflegestatistik'!B25)/(1+2.5*'Bev.- und Pflegestatistik'!D25/'Bev.- und Pflegestatistik'!B25)</f>
        <v>0.29444637314313926</v>
      </c>
      <c r="C21" s="202">
        <f>(5*'Bev.- und Pflegestatistik'!E25/'Bev.- und Pflegestatistik'!C25)/(1+2.5*'Bev.- und Pflegestatistik'!E25/'Bev.- und Pflegestatistik'!C25)</f>
        <v>0.21044569665317414</v>
      </c>
    </row>
    <row r="22" spans="1:3" x14ac:dyDescent="0.2">
      <c r="A22" s="28" t="s">
        <v>20</v>
      </c>
      <c r="B22" s="202">
        <f>(5*'Bev.- und Pflegestatistik'!D26/'Bev.- und Pflegestatistik'!B26)/(1+2.5*'Bev.- und Pflegestatistik'!D26/'Bev.- und Pflegestatistik'!B26)</f>
        <v>0.50410339470863785</v>
      </c>
      <c r="C22" s="202">
        <f>(5*'Bev.- und Pflegestatistik'!E26/'Bev.- und Pflegestatistik'!C26)/(1+2.5*'Bev.- und Pflegestatistik'!E26/'Bev.- und Pflegestatistik'!C26)</f>
        <v>0.41179023952881616</v>
      </c>
    </row>
    <row r="23" spans="1:3" x14ac:dyDescent="0.2">
      <c r="A23" s="28" t="s">
        <v>21</v>
      </c>
      <c r="B23" s="202">
        <f>(5*'Bev.- und Pflegestatistik'!D27/'Bev.- und Pflegestatistik'!B27)/(1+2.5*'Bev.- und Pflegestatistik'!D27/'Bev.- und Pflegestatistik'!B27)</f>
        <v>0.74861902151006876</v>
      </c>
      <c r="C23" s="202">
        <f>(5*'Bev.- und Pflegestatistik'!E27/'Bev.- und Pflegestatistik'!C27)/(1+2.5*'Bev.- und Pflegestatistik'!E27/'Bev.- und Pflegestatistik'!C27)</f>
        <v>0.67795800583728094</v>
      </c>
    </row>
    <row r="24" spans="1:3" x14ac:dyDescent="0.2">
      <c r="A24" s="28" t="s">
        <v>22</v>
      </c>
      <c r="B24" s="202">
        <v>1</v>
      </c>
      <c r="C24" s="202">
        <v>1</v>
      </c>
    </row>
    <row r="25" spans="1:3" x14ac:dyDescent="0.2">
      <c r="B25" s="106"/>
      <c r="C25" s="106"/>
    </row>
    <row r="26" spans="1:3" x14ac:dyDescent="0.2">
      <c r="B26" s="106"/>
      <c r="C26" s="106"/>
    </row>
    <row r="27" spans="1:3" x14ac:dyDescent="0.2">
      <c r="B27" s="106"/>
      <c r="C27" s="106"/>
    </row>
    <row r="28" spans="1:3" x14ac:dyDescent="0.2">
      <c r="B28" s="106"/>
      <c r="C28" s="107"/>
    </row>
    <row r="29" spans="1:3" x14ac:dyDescent="0.2">
      <c r="B29" s="106"/>
      <c r="C29" s="106"/>
    </row>
    <row r="30" spans="1:3" x14ac:dyDescent="0.2">
      <c r="B30" s="106"/>
      <c r="C30" s="106"/>
    </row>
    <row r="31" spans="1:3" x14ac:dyDescent="0.2">
      <c r="B31" s="106"/>
      <c r="C31" s="106"/>
    </row>
    <row r="32" spans="1:3" x14ac:dyDescent="0.2">
      <c r="B32" s="106"/>
      <c r="C32" s="106"/>
    </row>
    <row r="33" spans="2:3" x14ac:dyDescent="0.2">
      <c r="B33" s="106"/>
      <c r="C33" s="106"/>
    </row>
    <row r="34" spans="2:3" x14ac:dyDescent="0.2">
      <c r="B34" s="106"/>
      <c r="C34" s="106"/>
    </row>
    <row r="35" spans="2:3" x14ac:dyDescent="0.2">
      <c r="B35" s="106"/>
      <c r="C35" s="106"/>
    </row>
    <row r="36" spans="2:3" x14ac:dyDescent="0.2">
      <c r="B36" s="106"/>
      <c r="C36" s="106"/>
    </row>
    <row r="37" spans="2:3" x14ac:dyDescent="0.2">
      <c r="B37" s="106"/>
      <c r="C37" s="106"/>
    </row>
    <row r="38" spans="2:3" x14ac:dyDescent="0.2">
      <c r="B38" s="106"/>
      <c r="C38" s="106"/>
    </row>
    <row r="39" spans="2:3" x14ac:dyDescent="0.2">
      <c r="B39" s="106"/>
      <c r="C39" s="106"/>
    </row>
    <row r="40" spans="2:3" x14ac:dyDescent="0.2">
      <c r="B40" s="106"/>
      <c r="C40" s="106"/>
    </row>
    <row r="41" spans="2:3" x14ac:dyDescent="0.2">
      <c r="B41" s="106"/>
      <c r="C41" s="106"/>
    </row>
    <row r="42" spans="2:3" x14ac:dyDescent="0.2">
      <c r="B42" s="106"/>
      <c r="C42" s="106"/>
    </row>
    <row r="43" spans="2:3" x14ac:dyDescent="0.2">
      <c r="B43" s="106"/>
      <c r="C43" s="106"/>
    </row>
    <row r="44" spans="2:3" x14ac:dyDescent="0.2">
      <c r="B44" s="106"/>
      <c r="C44" s="106"/>
    </row>
    <row r="45" spans="2:3" x14ac:dyDescent="0.2">
      <c r="B45" s="106"/>
      <c r="C45" s="106"/>
    </row>
    <row r="46" spans="2:3" x14ac:dyDescent="0.2">
      <c r="B46" s="106"/>
      <c r="C46" s="106"/>
    </row>
    <row r="47" spans="2:3" x14ac:dyDescent="0.2">
      <c r="B47" s="106"/>
      <c r="C47" s="106"/>
    </row>
    <row r="48" spans="2:3" x14ac:dyDescent="0.2">
      <c r="B48" s="106"/>
      <c r="C48" s="106"/>
    </row>
    <row r="49" spans="2:3" x14ac:dyDescent="0.2">
      <c r="B49" s="106"/>
      <c r="C49" s="106"/>
    </row>
    <row r="50" spans="2:3" x14ac:dyDescent="0.2">
      <c r="B50" s="106"/>
      <c r="C50" s="106"/>
    </row>
    <row r="51" spans="2:3" x14ac:dyDescent="0.2">
      <c r="B51" s="106"/>
      <c r="C51" s="106"/>
    </row>
    <row r="52" spans="2:3" x14ac:dyDescent="0.2">
      <c r="B52" s="106"/>
      <c r="C52" s="106"/>
    </row>
    <row r="53" spans="2:3" x14ac:dyDescent="0.2">
      <c r="B53" s="106"/>
      <c r="C53" s="106"/>
    </row>
    <row r="54" spans="2:3" x14ac:dyDescent="0.2">
      <c r="B54" s="106"/>
      <c r="C54" s="106"/>
    </row>
    <row r="55" spans="2:3" x14ac:dyDescent="0.2">
      <c r="B55" s="106"/>
      <c r="C55" s="106"/>
    </row>
    <row r="56" spans="2:3" x14ac:dyDescent="0.2">
      <c r="B56" s="106"/>
      <c r="C56" s="106"/>
    </row>
    <row r="57" spans="2:3" x14ac:dyDescent="0.2">
      <c r="B57" s="106"/>
      <c r="C57" s="106"/>
    </row>
    <row r="58" spans="2:3" x14ac:dyDescent="0.2">
      <c r="B58" s="106"/>
      <c r="C58" s="106"/>
    </row>
    <row r="59" spans="2:3" x14ac:dyDescent="0.2">
      <c r="B59" s="106"/>
      <c r="C59" s="106"/>
    </row>
    <row r="60" spans="2:3" x14ac:dyDescent="0.2">
      <c r="B60" s="106"/>
      <c r="C60" s="106"/>
    </row>
    <row r="61" spans="2:3" x14ac:dyDescent="0.2">
      <c r="B61" s="106"/>
      <c r="C61" s="106"/>
    </row>
    <row r="62" spans="2:3" x14ac:dyDescent="0.2">
      <c r="B62" s="106"/>
      <c r="C62" s="106"/>
    </row>
    <row r="63" spans="2:3" x14ac:dyDescent="0.2">
      <c r="B63" s="106"/>
      <c r="C63" s="106"/>
    </row>
    <row r="64" spans="2:3" x14ac:dyDescent="0.2">
      <c r="B64" s="106"/>
      <c r="C64" s="106"/>
    </row>
    <row r="65" spans="2:3" x14ac:dyDescent="0.2">
      <c r="B65" s="106"/>
      <c r="C65" s="106"/>
    </row>
    <row r="66" spans="2:3" x14ac:dyDescent="0.2">
      <c r="B66" s="106"/>
      <c r="C66" s="106"/>
    </row>
    <row r="67" spans="2:3" x14ac:dyDescent="0.2">
      <c r="B67" s="106"/>
      <c r="C67" s="106"/>
    </row>
    <row r="68" spans="2:3" x14ac:dyDescent="0.2">
      <c r="B68" s="106"/>
      <c r="C68" s="106"/>
    </row>
    <row r="69" spans="2:3" x14ac:dyDescent="0.2">
      <c r="B69" s="106"/>
      <c r="C69" s="106"/>
    </row>
    <row r="70" spans="2:3" x14ac:dyDescent="0.2">
      <c r="B70" s="106"/>
      <c r="C70" s="106"/>
    </row>
    <row r="71" spans="2:3" x14ac:dyDescent="0.2">
      <c r="B71" s="106"/>
      <c r="C71" s="106"/>
    </row>
    <row r="72" spans="2:3" x14ac:dyDescent="0.2">
      <c r="B72" s="106"/>
      <c r="C72" s="106"/>
    </row>
    <row r="73" spans="2:3" x14ac:dyDescent="0.2">
      <c r="B73" s="106"/>
      <c r="C73" s="106"/>
    </row>
    <row r="74" spans="2:3" x14ac:dyDescent="0.2">
      <c r="B74" s="106"/>
      <c r="C74" s="106"/>
    </row>
    <row r="75" spans="2:3" x14ac:dyDescent="0.2">
      <c r="B75" s="106"/>
      <c r="C75" s="106"/>
    </row>
    <row r="76" spans="2:3" x14ac:dyDescent="0.2">
      <c r="B76" s="106"/>
      <c r="C76" s="106"/>
    </row>
    <row r="77" spans="2:3" x14ac:dyDescent="0.2">
      <c r="B77" s="106"/>
      <c r="C77" s="106"/>
    </row>
    <row r="78" spans="2:3" x14ac:dyDescent="0.2">
      <c r="B78" s="106"/>
      <c r="C78" s="106"/>
    </row>
    <row r="79" spans="2:3" x14ac:dyDescent="0.2">
      <c r="B79" s="106"/>
      <c r="C79" s="106"/>
    </row>
    <row r="80" spans="2:3" x14ac:dyDescent="0.2">
      <c r="B80" s="106"/>
      <c r="C80" s="106"/>
    </row>
    <row r="81" spans="2:3" x14ac:dyDescent="0.2">
      <c r="B81" s="106"/>
      <c r="C81" s="106"/>
    </row>
    <row r="82" spans="2:3" x14ac:dyDescent="0.2">
      <c r="B82" s="106"/>
      <c r="C82" s="106"/>
    </row>
    <row r="83" spans="2:3" x14ac:dyDescent="0.2">
      <c r="B83" s="106"/>
      <c r="C83" s="106"/>
    </row>
    <row r="84" spans="2:3" x14ac:dyDescent="0.2">
      <c r="B84" s="106"/>
      <c r="C84" s="106"/>
    </row>
    <row r="85" spans="2:3" x14ac:dyDescent="0.2">
      <c r="B85" s="106"/>
      <c r="C85" s="106"/>
    </row>
    <row r="86" spans="2:3" x14ac:dyDescent="0.2">
      <c r="B86" s="106"/>
      <c r="C86" s="106"/>
    </row>
    <row r="87" spans="2:3" x14ac:dyDescent="0.2">
      <c r="B87" s="106"/>
      <c r="C87" s="106"/>
    </row>
    <row r="88" spans="2:3" x14ac:dyDescent="0.2">
      <c r="B88" s="106"/>
      <c r="C88" s="106"/>
    </row>
    <row r="89" spans="2:3" x14ac:dyDescent="0.2">
      <c r="B89" s="106"/>
      <c r="C89" s="106"/>
    </row>
    <row r="90" spans="2:3" x14ac:dyDescent="0.2">
      <c r="B90" s="106"/>
      <c r="C90" s="106"/>
    </row>
    <row r="91" spans="2:3" x14ac:dyDescent="0.2">
      <c r="B91" s="106"/>
      <c r="C91" s="106"/>
    </row>
  </sheetData>
  <mergeCells count="1">
    <mergeCell ref="A1:A4"/>
  </mergeCell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A7" zoomScaleNormal="100" workbookViewId="0">
      <selection activeCell="P11" sqref="P11"/>
    </sheetView>
  </sheetViews>
  <sheetFormatPr baseColWidth="10" defaultColWidth="11.5703125" defaultRowHeight="12.75" x14ac:dyDescent="0.2"/>
  <cols>
    <col min="1" max="1" width="18.140625" style="111" customWidth="1"/>
    <col min="2" max="2" width="12.42578125" style="111" customWidth="1"/>
    <col min="3" max="3" width="11.5703125" style="111"/>
    <col min="4" max="4" width="8.7109375" style="111" customWidth="1"/>
    <col min="5" max="5" width="11.5703125" style="111"/>
    <col min="6" max="6" width="13.85546875" style="111" customWidth="1"/>
    <col min="7" max="7" width="11.5703125" style="111"/>
    <col min="8" max="8" width="13" style="111" customWidth="1"/>
    <col min="9" max="10" width="11.5703125" style="111"/>
    <col min="11" max="11" width="13.28515625" style="111" customWidth="1"/>
    <col min="12" max="12" width="12.7109375" style="111" customWidth="1"/>
    <col min="13" max="13" width="14" style="111" customWidth="1"/>
    <col min="14" max="16384" width="11.5703125" style="111"/>
  </cols>
  <sheetData>
    <row r="1" spans="1:19" ht="39.950000000000003" customHeight="1" thickBot="1" x14ac:dyDescent="0.5">
      <c r="A1" s="236" t="s">
        <v>265</v>
      </c>
      <c r="B1" s="108"/>
      <c r="C1" s="108"/>
      <c r="D1" s="108"/>
      <c r="E1" s="237"/>
      <c r="F1" s="238"/>
      <c r="G1" s="239"/>
      <c r="H1" s="234"/>
      <c r="I1" s="108"/>
      <c r="J1" s="108"/>
      <c r="K1" s="108"/>
      <c r="L1" s="240"/>
      <c r="M1" s="241"/>
      <c r="N1" s="110"/>
      <c r="O1" s="110"/>
      <c r="P1" s="110"/>
      <c r="S1" s="112"/>
    </row>
    <row r="2" spans="1:19" ht="38.450000000000003" customHeight="1" thickTop="1" thickBot="1" x14ac:dyDescent="0.25">
      <c r="A2" s="113" t="s">
        <v>205</v>
      </c>
      <c r="B2" s="114" t="s">
        <v>181</v>
      </c>
      <c r="C2" s="114" t="s">
        <v>34</v>
      </c>
      <c r="D2" s="114" t="s">
        <v>182</v>
      </c>
      <c r="E2" s="114" t="s">
        <v>183</v>
      </c>
      <c r="F2" s="114" t="s">
        <v>184</v>
      </c>
      <c r="G2" s="115" t="s">
        <v>185</v>
      </c>
      <c r="H2" s="222" t="s">
        <v>261</v>
      </c>
      <c r="I2" s="114" t="s">
        <v>207</v>
      </c>
      <c r="J2" s="114" t="s">
        <v>281</v>
      </c>
      <c r="K2" s="114" t="s">
        <v>209</v>
      </c>
      <c r="L2" s="116" t="s">
        <v>210</v>
      </c>
      <c r="M2" s="117" t="s">
        <v>205</v>
      </c>
      <c r="N2" s="118"/>
      <c r="O2" s="119" t="s">
        <v>1</v>
      </c>
      <c r="P2" s="119"/>
    </row>
    <row r="3" spans="1:19" ht="54" customHeight="1" thickTop="1" thickBot="1" x14ac:dyDescent="0.25">
      <c r="A3" s="151" t="s">
        <v>186</v>
      </c>
      <c r="B3" s="152" t="s">
        <v>187</v>
      </c>
      <c r="C3" s="153" t="s">
        <v>188</v>
      </c>
      <c r="D3" s="153" t="s">
        <v>189</v>
      </c>
      <c r="E3" s="153" t="s">
        <v>190</v>
      </c>
      <c r="F3" s="153" t="s">
        <v>191</v>
      </c>
      <c r="G3" s="154" t="s">
        <v>192</v>
      </c>
      <c r="H3" s="155" t="s">
        <v>193</v>
      </c>
      <c r="I3" s="156" t="s">
        <v>223</v>
      </c>
      <c r="J3" s="156" t="s">
        <v>280</v>
      </c>
      <c r="K3" s="156" t="s">
        <v>225</v>
      </c>
      <c r="L3" s="157" t="s">
        <v>224</v>
      </c>
      <c r="M3" s="158" t="s">
        <v>186</v>
      </c>
      <c r="N3" s="110"/>
      <c r="O3" s="120" t="s">
        <v>237</v>
      </c>
      <c r="P3" s="120"/>
    </row>
    <row r="4" spans="1:19" ht="14.45" customHeight="1" x14ac:dyDescent="0.2">
      <c r="A4" s="150" t="s">
        <v>286</v>
      </c>
      <c r="B4" s="159">
        <f>'Sterbewahrscheinlichkeit (FARR)'!B5</f>
        <v>3.4291197031373422E-3</v>
      </c>
      <c r="C4" s="175">
        <v>100000</v>
      </c>
      <c r="D4" s="175">
        <f>B4*C4</f>
        <v>342.91197031373423</v>
      </c>
      <c r="E4" s="176">
        <f>5*C5+P9*D4</f>
        <v>498479.91599372082</v>
      </c>
      <c r="F4" s="175">
        <f>SUM(E4:E$23)</f>
        <v>7947894.3541309992</v>
      </c>
      <c r="G4" s="160">
        <f>F4/C4</f>
        <v>79.478943541309988</v>
      </c>
      <c r="H4" s="161">
        <f>'Bev.- und Pflegestatistik'!J9</f>
        <v>6.8544454533503319E-3</v>
      </c>
      <c r="I4" s="181">
        <f>E4*H4</f>
        <v>3416.803393769615</v>
      </c>
      <c r="J4" s="181">
        <f>SUM(I4:I23)</f>
        <v>269031.83100943366</v>
      </c>
      <c r="K4" s="162">
        <f>J4/C4</f>
        <v>2.6903183100943364</v>
      </c>
      <c r="L4" s="163">
        <f t="shared" ref="L4:L23" si="0">G4-K4</f>
        <v>76.788625231215647</v>
      </c>
      <c r="M4" s="194" t="s">
        <v>3</v>
      </c>
      <c r="N4" s="110"/>
      <c r="O4" s="328" t="s">
        <v>268</v>
      </c>
      <c r="P4" s="329"/>
    </row>
    <row r="5" spans="1:19" x14ac:dyDescent="0.2">
      <c r="A5" s="150" t="s">
        <v>4</v>
      </c>
      <c r="B5" s="164">
        <f>'Sterbewahrscheinlichkeit (FARR)'!B6</f>
        <v>3.0239395212095757E-4</v>
      </c>
      <c r="C5" s="177">
        <f>C4-(B4*C4)</f>
        <v>99657.08802968626</v>
      </c>
      <c r="D5" s="177">
        <f t="shared" ref="D5:D22" si="1">B5*C5</f>
        <v>30.135700706163</v>
      </c>
      <c r="E5" s="177">
        <f>5*C6+2.5*D5</f>
        <v>498210.10089666588</v>
      </c>
      <c r="F5" s="177">
        <f>SUM(E5:E$23)</f>
        <v>7449414.4381372789</v>
      </c>
      <c r="G5" s="165">
        <f>F5/C5</f>
        <v>74.750472700127631</v>
      </c>
      <c r="H5" s="166">
        <f>'Bev.- und Pflegestatistik'!J10</f>
        <v>1.4645180849327208E-2</v>
      </c>
      <c r="I5" s="182">
        <f t="shared" ref="I5:I23" si="2">E5*H5</f>
        <v>7296.3770285932278</v>
      </c>
      <c r="J5" s="182">
        <f t="shared" ref="J5:J23" si="3">J4-I4</f>
        <v>265615.02761566406</v>
      </c>
      <c r="K5" s="167">
        <f>J5/C5</f>
        <v>2.6652898741787596</v>
      </c>
      <c r="L5" s="168">
        <f t="shared" si="0"/>
        <v>72.085182825948877</v>
      </c>
      <c r="M5" s="195" t="s">
        <v>4</v>
      </c>
      <c r="N5" s="121" t="s">
        <v>194</v>
      </c>
      <c r="O5" s="122" t="s">
        <v>195</v>
      </c>
      <c r="P5" s="242">
        <v>7947700.0528252097</v>
      </c>
    </row>
    <row r="6" spans="1:19" x14ac:dyDescent="0.2">
      <c r="A6" s="150" t="s">
        <v>5</v>
      </c>
      <c r="B6" s="164">
        <f>'Sterbewahrscheinlichkeit (FARR)'!B7</f>
        <v>4.3301899153813406E-4</v>
      </c>
      <c r="C6" s="177">
        <f t="shared" ref="C6:C22" si="4">C5-(B5*C5)</f>
        <v>99626.9523289801</v>
      </c>
      <c r="D6" s="177">
        <f t="shared" si="1"/>
        <v>43.14036242751272</v>
      </c>
      <c r="E6" s="177">
        <f t="shared" ref="E6:E21" si="5">5*C7+2.5*D6</f>
        <v>498026.91073883174</v>
      </c>
      <c r="F6" s="177">
        <f>SUM(E6:E$23)</f>
        <v>6951204.3372406131</v>
      </c>
      <c r="G6" s="165">
        <f t="shared" ref="G6:G22" si="6">F6/C6</f>
        <v>69.772327414843588</v>
      </c>
      <c r="H6" s="166">
        <f>'Bev.- und Pflegestatistik'!J11</f>
        <v>1.5153204471969106E-2</v>
      </c>
      <c r="I6" s="182">
        <f t="shared" si="2"/>
        <v>7546.7036109686242</v>
      </c>
      <c r="J6" s="182">
        <f t="shared" si="3"/>
        <v>258318.65058707082</v>
      </c>
      <c r="K6" s="167">
        <f t="shared" ref="K6:K23" si="7">J6/C6</f>
        <v>2.5928591063798856</v>
      </c>
      <c r="L6" s="168">
        <f t="shared" si="0"/>
        <v>67.179468308463697</v>
      </c>
      <c r="M6" s="195" t="s">
        <v>5</v>
      </c>
      <c r="N6" s="121" t="s">
        <v>194</v>
      </c>
      <c r="O6" s="122" t="s">
        <v>232</v>
      </c>
      <c r="P6" s="242">
        <v>7449202.4954981199</v>
      </c>
    </row>
    <row r="7" spans="1:19" x14ac:dyDescent="0.2">
      <c r="A7" s="150" t="s">
        <v>6</v>
      </c>
      <c r="B7" s="164">
        <f>'Sterbewahrscheinlichkeit (FARR)'!B8</f>
        <v>1.6771224238383135E-3</v>
      </c>
      <c r="C7" s="177">
        <f t="shared" si="4"/>
        <v>99583.811966552588</v>
      </c>
      <c r="D7" s="177">
        <f t="shared" si="1"/>
        <v>167.01424410040352</v>
      </c>
      <c r="E7" s="177">
        <f t="shared" si="5"/>
        <v>497501.52422251197</v>
      </c>
      <c r="F7" s="177">
        <f>SUM(E7:E$23)</f>
        <v>6453177.4265017817</v>
      </c>
      <c r="G7" s="165">
        <f t="shared" si="6"/>
        <v>64.801470229611454</v>
      </c>
      <c r="H7" s="166">
        <f>'Bev.- und Pflegestatistik'!J12</f>
        <v>1.074481453326921E-2</v>
      </c>
      <c r="I7" s="182">
        <f t="shared" si="2"/>
        <v>5345.5616077896302</v>
      </c>
      <c r="J7" s="182">
        <f t="shared" si="3"/>
        <v>250771.94697610219</v>
      </c>
      <c r="K7" s="167">
        <f t="shared" si="7"/>
        <v>2.5181999164716595</v>
      </c>
      <c r="L7" s="168">
        <f t="shared" si="0"/>
        <v>62.283270313139795</v>
      </c>
      <c r="M7" s="195" t="s">
        <v>6</v>
      </c>
      <c r="N7" s="121"/>
      <c r="O7" s="122" t="s">
        <v>233</v>
      </c>
      <c r="P7" s="242">
        <v>99661.067694204496</v>
      </c>
    </row>
    <row r="8" spans="1:19" x14ac:dyDescent="0.2">
      <c r="A8" s="150" t="s">
        <v>7</v>
      </c>
      <c r="B8" s="164">
        <f>'Sterbewahrscheinlichkeit (FARR)'!B9</f>
        <v>2.2885758007231897E-3</v>
      </c>
      <c r="C8" s="177">
        <f t="shared" si="4"/>
        <v>99416.797722452189</v>
      </c>
      <c r="D8" s="177">
        <f t="shared" si="1"/>
        <v>227.5228774529964</v>
      </c>
      <c r="E8" s="177">
        <f t="shared" si="5"/>
        <v>496515.18141862843</v>
      </c>
      <c r="F8" s="177">
        <f>SUM(E8:E$23)</f>
        <v>5955675.9022792699</v>
      </c>
      <c r="G8" s="165">
        <f t="shared" si="6"/>
        <v>59.906132954574595</v>
      </c>
      <c r="H8" s="166">
        <f>'Bev.- und Pflegestatistik'!J13</f>
        <v>6.5227393031527811E-3</v>
      </c>
      <c r="I8" s="182">
        <f t="shared" si="2"/>
        <v>3238.6390884513212</v>
      </c>
      <c r="J8" s="182">
        <f t="shared" si="3"/>
        <v>245426.38536831256</v>
      </c>
      <c r="K8" s="167">
        <f t="shared" si="7"/>
        <v>2.4686611416863782</v>
      </c>
      <c r="L8" s="168">
        <f t="shared" si="0"/>
        <v>57.437471812888219</v>
      </c>
      <c r="M8" s="195" t="s">
        <v>7</v>
      </c>
      <c r="N8" s="121" t="s">
        <v>194</v>
      </c>
      <c r="O8" s="123"/>
      <c r="P8" s="247"/>
    </row>
    <row r="9" spans="1:19" x14ac:dyDescent="0.2">
      <c r="A9" s="150" t="s">
        <v>8</v>
      </c>
      <c r="B9" s="164">
        <f>'Sterbewahrscheinlichkeit (FARR)'!B10</f>
        <v>2.1615379435477719E-3</v>
      </c>
      <c r="C9" s="178">
        <f t="shared" si="4"/>
        <v>99189.274844999192</v>
      </c>
      <c r="D9" s="178">
        <f t="shared" si="1"/>
        <v>214.4013811704543</v>
      </c>
      <c r="E9" s="177">
        <f t="shared" si="5"/>
        <v>495410.37077206984</v>
      </c>
      <c r="F9" s="177">
        <f>SUM(E9:E$23)</f>
        <v>5459160.7208606405</v>
      </c>
      <c r="G9" s="169">
        <f t="shared" si="6"/>
        <v>55.037812600117761</v>
      </c>
      <c r="H9" s="166">
        <f>'Bev.- und Pflegestatistik'!J14</f>
        <v>5.2212428974095122E-3</v>
      </c>
      <c r="I9" s="182">
        <f t="shared" si="2"/>
        <v>2586.6578796966828</v>
      </c>
      <c r="J9" s="182">
        <f t="shared" si="3"/>
        <v>242187.74627986125</v>
      </c>
      <c r="K9" s="167">
        <f t="shared" si="7"/>
        <v>2.4416727177239927</v>
      </c>
      <c r="L9" s="168">
        <f t="shared" si="0"/>
        <v>52.596139882393771</v>
      </c>
      <c r="M9" s="195" t="s">
        <v>8</v>
      </c>
      <c r="N9" s="121"/>
      <c r="O9" s="124" t="s">
        <v>278</v>
      </c>
      <c r="P9" s="248">
        <f>((P5-P6)-P7*5)/(100000-P7)</f>
        <v>0.5671305236489147</v>
      </c>
      <c r="Q9" s="124" t="s">
        <v>267</v>
      </c>
    </row>
    <row r="10" spans="1:19" x14ac:dyDescent="0.2">
      <c r="A10" s="150" t="s">
        <v>9</v>
      </c>
      <c r="B10" s="164">
        <f>'Sterbewahrscheinlichkeit (FARR)'!B11</f>
        <v>3.0945927321174259E-3</v>
      </c>
      <c r="C10" s="177">
        <f t="shared" si="4"/>
        <v>98974.873463828742</v>
      </c>
      <c r="D10" s="177">
        <f t="shared" si="1"/>
        <v>306.28692408340629</v>
      </c>
      <c r="E10" s="177">
        <f t="shared" si="5"/>
        <v>494108.65000893519</v>
      </c>
      <c r="F10" s="177">
        <f>SUM(E10:E$23)</f>
        <v>4963750.3500885712</v>
      </c>
      <c r="G10" s="165">
        <f t="shared" si="6"/>
        <v>50.151621076864707</v>
      </c>
      <c r="H10" s="166">
        <f>'Bev.- und Pflegestatistik'!J15</f>
        <v>4.6243886234794808E-3</v>
      </c>
      <c r="I10" s="182">
        <f t="shared" si="2"/>
        <v>2284.9504198641243</v>
      </c>
      <c r="J10" s="182">
        <f t="shared" si="3"/>
        <v>239601.08840016456</v>
      </c>
      <c r="K10" s="167">
        <f t="shared" si="7"/>
        <v>2.4208274283647246</v>
      </c>
      <c r="L10" s="168">
        <f t="shared" si="0"/>
        <v>47.730793648499983</v>
      </c>
      <c r="M10" s="195" t="s">
        <v>9</v>
      </c>
      <c r="N10" s="110"/>
      <c r="O10" s="125"/>
      <c r="P10" s="249"/>
    </row>
    <row r="11" spans="1:19" x14ac:dyDescent="0.2">
      <c r="A11" s="150" t="s">
        <v>10</v>
      </c>
      <c r="B11" s="164">
        <f>'Sterbewahrscheinlichkeit (FARR)'!B12</f>
        <v>4.2379733995764352E-3</v>
      </c>
      <c r="C11" s="177">
        <f t="shared" si="4"/>
        <v>98668.586539745331</v>
      </c>
      <c r="D11" s="177">
        <f t="shared" si="1"/>
        <v>418.15484512924621</v>
      </c>
      <c r="E11" s="177">
        <f t="shared" si="5"/>
        <v>492297.54558590357</v>
      </c>
      <c r="F11" s="177">
        <f>SUM(E11:E$23)</f>
        <v>4469641.7000796357</v>
      </c>
      <c r="G11" s="165">
        <f t="shared" si="6"/>
        <v>45.299541189628684</v>
      </c>
      <c r="H11" s="166">
        <f>'Bev.- und Pflegestatistik'!J16</f>
        <v>4.8801700811751062E-3</v>
      </c>
      <c r="I11" s="182">
        <f t="shared" si="2"/>
        <v>2402.4957530042648</v>
      </c>
      <c r="J11" s="182">
        <f t="shared" si="3"/>
        <v>237316.13798030044</v>
      </c>
      <c r="K11" s="167">
        <f t="shared" si="7"/>
        <v>2.4051843276857481</v>
      </c>
      <c r="L11" s="168">
        <f t="shared" si="0"/>
        <v>42.894356861942939</v>
      </c>
      <c r="M11" s="195" t="s">
        <v>10</v>
      </c>
      <c r="N11" s="110"/>
      <c r="O11" s="126" t="s">
        <v>206</v>
      </c>
      <c r="P11" s="246">
        <v>2.4407998403847802</v>
      </c>
    </row>
    <row r="12" spans="1:19" ht="15" x14ac:dyDescent="0.25">
      <c r="A12" s="150" t="s">
        <v>11</v>
      </c>
      <c r="B12" s="164">
        <f>'Sterbewahrscheinlichkeit (FARR)'!B13</f>
        <v>6.2452184400510688E-3</v>
      </c>
      <c r="C12" s="177">
        <f t="shared" si="4"/>
        <v>98250.431694616083</v>
      </c>
      <c r="D12" s="177">
        <f t="shared" si="1"/>
        <v>613.59540776219433</v>
      </c>
      <c r="E12" s="177">
        <f t="shared" si="5"/>
        <v>489718.16995367489</v>
      </c>
      <c r="F12" s="177">
        <f>SUM(E12:E$23)</f>
        <v>3977344.1544937324</v>
      </c>
      <c r="G12" s="165">
        <f t="shared" si="6"/>
        <v>40.48169647596248</v>
      </c>
      <c r="H12" s="166">
        <f>'Bev.- und Pflegestatistik'!J17</f>
        <v>5.0430794024669936E-3</v>
      </c>
      <c r="I12" s="182">
        <f t="shared" si="2"/>
        <v>2469.6876159072085</v>
      </c>
      <c r="J12" s="182">
        <f t="shared" si="3"/>
        <v>234913.64222729616</v>
      </c>
      <c r="K12" s="167">
        <f t="shared" si="7"/>
        <v>2.3909680413156793</v>
      </c>
      <c r="L12" s="168">
        <f t="shared" si="0"/>
        <v>38.090728434646799</v>
      </c>
      <c r="M12" s="195" t="s">
        <v>11</v>
      </c>
      <c r="N12" s="110"/>
      <c r="O12" t="s">
        <v>276</v>
      </c>
    </row>
    <row r="13" spans="1:19" ht="15" x14ac:dyDescent="0.25">
      <c r="A13" s="150" t="s">
        <v>12</v>
      </c>
      <c r="B13" s="164">
        <f>'Sterbewahrscheinlichkeit (FARR)'!B14</f>
        <v>1.0300494393939168E-2</v>
      </c>
      <c r="C13" s="177">
        <f t="shared" si="4"/>
        <v>97636.836286853882</v>
      </c>
      <c r="D13" s="177">
        <f t="shared" si="1"/>
        <v>1005.7076848146947</v>
      </c>
      <c r="E13" s="177">
        <f>5*C14+2.5*D13</f>
        <v>485669.91222223267</v>
      </c>
      <c r="F13" s="177">
        <f>SUM(E13:E$23)</f>
        <v>3487625.9845400574</v>
      </c>
      <c r="G13" s="165">
        <f t="shared" si="6"/>
        <v>35.720391167668772</v>
      </c>
      <c r="H13" s="166">
        <f>'Bev.- und Pflegestatistik'!J18</f>
        <v>6.3285121619208627E-3</v>
      </c>
      <c r="I13" s="182">
        <f t="shared" si="2"/>
        <v>3073.5679461774371</v>
      </c>
      <c r="J13" s="182">
        <f t="shared" si="3"/>
        <v>232443.95461138897</v>
      </c>
      <c r="K13" s="167">
        <f t="shared" si="7"/>
        <v>2.3806993697386516</v>
      </c>
      <c r="L13" s="168">
        <f t="shared" si="0"/>
        <v>33.339691797930122</v>
      </c>
      <c r="M13" s="195" t="s">
        <v>12</v>
      </c>
      <c r="N13" s="110"/>
      <c r="O13" s="231" t="s">
        <v>263</v>
      </c>
    </row>
    <row r="14" spans="1:19" x14ac:dyDescent="0.2">
      <c r="A14" s="150" t="s">
        <v>13</v>
      </c>
      <c r="B14" s="164">
        <f>'Sterbewahrscheinlichkeit (FARR)'!B15</f>
        <v>1.6857165478393735E-2</v>
      </c>
      <c r="C14" s="177">
        <f t="shared" si="4"/>
        <v>96631.128602039185</v>
      </c>
      <c r="D14" s="177">
        <f t="shared" si="1"/>
        <v>1628.9269252085203</v>
      </c>
      <c r="E14" s="177">
        <f t="shared" si="5"/>
        <v>479083.32569717459</v>
      </c>
      <c r="F14" s="177">
        <f>SUM(E14:E$23)</f>
        <v>3001956.0723178247</v>
      </c>
      <c r="G14" s="165">
        <f t="shared" si="6"/>
        <v>31.066138994204763</v>
      </c>
      <c r="H14" s="166">
        <f>'Bev.- und Pflegestatistik'!J19</f>
        <v>7.9703511043734705E-3</v>
      </c>
      <c r="I14" s="182">
        <f t="shared" si="2"/>
        <v>3818.4623140573904</v>
      </c>
      <c r="J14" s="182">
        <f t="shared" si="3"/>
        <v>229370.38666521152</v>
      </c>
      <c r="K14" s="167">
        <f t="shared" si="7"/>
        <v>2.3736697478701618</v>
      </c>
      <c r="L14" s="168">
        <f t="shared" si="0"/>
        <v>28.692469246334603</v>
      </c>
      <c r="M14" s="195" t="s">
        <v>13</v>
      </c>
      <c r="N14" s="121"/>
      <c r="O14" s="110"/>
      <c r="P14" s="110"/>
    </row>
    <row r="15" spans="1:19" x14ac:dyDescent="0.2">
      <c r="A15" s="150" t="s">
        <v>14</v>
      </c>
      <c r="B15" s="164">
        <f>'Sterbewahrscheinlichkeit (FARR)'!B16</f>
        <v>2.9689412854637685E-2</v>
      </c>
      <c r="C15" s="177">
        <f t="shared" si="4"/>
        <v>95002.201676830664</v>
      </c>
      <c r="D15" s="177">
        <f t="shared" si="1"/>
        <v>2820.559587682978</v>
      </c>
      <c r="E15" s="177">
        <f t="shared" si="5"/>
        <v>467959.60941494588</v>
      </c>
      <c r="F15" s="177">
        <f>SUM(E15:E$23)</f>
        <v>2522872.7466206495</v>
      </c>
      <c r="G15" s="165">
        <f t="shared" si="6"/>
        <v>26.555939779192855</v>
      </c>
      <c r="H15" s="166">
        <f>'Bev.- und Pflegestatistik'!J20</f>
        <v>1.2793522885385074E-2</v>
      </c>
      <c r="I15" s="182">
        <f t="shared" si="2"/>
        <v>5986.8519724859707</v>
      </c>
      <c r="J15" s="182">
        <f t="shared" si="3"/>
        <v>225551.92435115413</v>
      </c>
      <c r="K15" s="167">
        <f t="shared" si="7"/>
        <v>2.3741757598251767</v>
      </c>
      <c r="L15" s="168">
        <f t="shared" si="0"/>
        <v>24.181764019367677</v>
      </c>
      <c r="M15" s="195" t="s">
        <v>14</v>
      </c>
      <c r="N15" s="110"/>
      <c r="O15" s="110"/>
      <c r="P15" s="110"/>
    </row>
    <row r="16" spans="1:19" x14ac:dyDescent="0.2">
      <c r="A16" s="150" t="s">
        <v>15</v>
      </c>
      <c r="B16" s="164">
        <f>'Sterbewahrscheinlichkeit (FARR)'!B17</f>
        <v>4.9470515455882796E-2</v>
      </c>
      <c r="C16" s="177">
        <f>C15-(B15*C15)</f>
        <v>92181.642089147688</v>
      </c>
      <c r="D16" s="177">
        <f t="shared" si="1"/>
        <v>4560.2733497198369</v>
      </c>
      <c r="E16" s="177">
        <f t="shared" si="5"/>
        <v>449507.5270714389</v>
      </c>
      <c r="F16" s="177">
        <f>SUM(E16:E$23)</f>
        <v>2054913.1372057039</v>
      </c>
      <c r="G16" s="165">
        <f t="shared" si="6"/>
        <v>22.291999693587837</v>
      </c>
      <c r="H16" s="166">
        <f>'Bev.- und Pflegestatistik'!J21</f>
        <v>2.0607012971126659E-2</v>
      </c>
      <c r="I16" s="182">
        <f t="shared" si="2"/>
        <v>9263.0074409802091</v>
      </c>
      <c r="J16" s="182">
        <f t="shared" si="3"/>
        <v>219565.07237866815</v>
      </c>
      <c r="K16" s="167">
        <f t="shared" si="7"/>
        <v>2.3818741715007592</v>
      </c>
      <c r="L16" s="168">
        <f t="shared" si="0"/>
        <v>19.910125522087078</v>
      </c>
      <c r="M16" s="195" t="s">
        <v>15</v>
      </c>
      <c r="N16" s="110"/>
      <c r="O16" s="110"/>
      <c r="P16" s="110"/>
    </row>
    <row r="17" spans="1:16" x14ac:dyDescent="0.2">
      <c r="A17" s="150" t="s">
        <v>16</v>
      </c>
      <c r="B17" s="164">
        <f>'Sterbewahrscheinlichkeit (FARR)'!B18</f>
        <v>7.8504023402017273E-2</v>
      </c>
      <c r="C17" s="177">
        <f t="shared" si="4"/>
        <v>87621.368739427853</v>
      </c>
      <c r="D17" s="177">
        <f t="shared" si="1"/>
        <v>6878.6299820368286</v>
      </c>
      <c r="E17" s="177">
        <f t="shared" si="5"/>
        <v>420910.26874204713</v>
      </c>
      <c r="F17" s="177">
        <f>SUM(E17:E$23)</f>
        <v>1605405.6101342652</v>
      </c>
      <c r="G17" s="165">
        <f t="shared" si="6"/>
        <v>18.322078657644443</v>
      </c>
      <c r="H17" s="166">
        <f>'Bev.- und Pflegestatistik'!J22</f>
        <v>3.513933754045212E-2</v>
      </c>
      <c r="I17" s="182">
        <f t="shared" si="2"/>
        <v>14790.508007569208</v>
      </c>
      <c r="J17" s="182">
        <f t="shared" si="3"/>
        <v>210302.06493768794</v>
      </c>
      <c r="K17" s="167">
        <f t="shared" si="7"/>
        <v>2.4001230289279452</v>
      </c>
      <c r="L17" s="168">
        <f t="shared" si="0"/>
        <v>15.921955628716498</v>
      </c>
      <c r="M17" s="195" t="s">
        <v>16</v>
      </c>
      <c r="N17" s="110"/>
      <c r="O17" s="259"/>
      <c r="P17" s="110"/>
    </row>
    <row r="18" spans="1:16" x14ac:dyDescent="0.2">
      <c r="A18" s="150" t="s">
        <v>17</v>
      </c>
      <c r="B18" s="164">
        <f>'Sterbewahrscheinlichkeit (FARR)'!B19</f>
        <v>0.11660187819999757</v>
      </c>
      <c r="C18" s="177">
        <f t="shared" si="4"/>
        <v>80742.738757391024</v>
      </c>
      <c r="D18" s="177">
        <f t="shared" si="1"/>
        <v>9414.7549901235307</v>
      </c>
      <c r="E18" s="177">
        <f>5*C19+2.5*D18</f>
        <v>380176.8063116463</v>
      </c>
      <c r="F18" s="177">
        <f>SUM(E18:E$23)</f>
        <v>1184495.3413922179</v>
      </c>
      <c r="G18" s="165">
        <f t="shared" si="6"/>
        <v>14.669992120917396</v>
      </c>
      <c r="H18" s="166">
        <f>'Bev.- und Pflegestatistik'!J23</f>
        <v>5.7155923039759839E-2</v>
      </c>
      <c r="I18" s="182">
        <f t="shared" si="2"/>
        <v>21729.35628305014</v>
      </c>
      <c r="J18" s="182">
        <f t="shared" si="3"/>
        <v>195511.55693011874</v>
      </c>
      <c r="K18" s="167">
        <f t="shared" si="7"/>
        <v>2.4214134910332357</v>
      </c>
      <c r="L18" s="168">
        <f t="shared" si="0"/>
        <v>12.248578629884161</v>
      </c>
      <c r="M18" s="195" t="s">
        <v>17</v>
      </c>
      <c r="N18" s="110"/>
    </row>
    <row r="19" spans="1:16" x14ac:dyDescent="0.2">
      <c r="A19" s="150" t="s">
        <v>18</v>
      </c>
      <c r="B19" s="164">
        <f>'Sterbewahrscheinlichkeit (FARR)'!B20</f>
        <v>0.18068014944750649</v>
      </c>
      <c r="C19" s="177">
        <f t="shared" si="4"/>
        <v>71327.983767267491</v>
      </c>
      <c r="D19" s="177">
        <f t="shared" si="1"/>
        <v>12887.550766859207</v>
      </c>
      <c r="E19" s="177">
        <f t="shared" si="5"/>
        <v>324421.04191918945</v>
      </c>
      <c r="F19" s="177">
        <f>SUM(E19:E$23)</f>
        <v>804318.53508057154</v>
      </c>
      <c r="G19" s="165">
        <f t="shared" si="6"/>
        <v>11.27633913927726</v>
      </c>
      <c r="H19" s="166">
        <f>'Bev.- und Pflegestatistik'!J24</f>
        <v>9.7645767964734648E-2</v>
      </c>
      <c r="I19" s="182">
        <f t="shared" si="2"/>
        <v>31678.341782118627</v>
      </c>
      <c r="J19" s="182">
        <f t="shared" si="3"/>
        <v>173782.20064706859</v>
      </c>
      <c r="K19" s="167">
        <f t="shared" si="7"/>
        <v>2.4363817883047676</v>
      </c>
      <c r="L19" s="168">
        <f t="shared" si="0"/>
        <v>8.839957350972492</v>
      </c>
      <c r="M19" s="195" t="s">
        <v>18</v>
      </c>
      <c r="N19" s="110"/>
    </row>
    <row r="20" spans="1:16" x14ac:dyDescent="0.2">
      <c r="A20" s="150" t="s">
        <v>19</v>
      </c>
      <c r="B20" s="164">
        <f>'Sterbewahrscheinlichkeit (FARR)'!B21</f>
        <v>0.29444637314313926</v>
      </c>
      <c r="C20" s="177">
        <f t="shared" si="4"/>
        <v>58440.433000408288</v>
      </c>
      <c r="D20" s="177">
        <f t="shared" si="1"/>
        <v>17207.573541884849</v>
      </c>
      <c r="E20" s="177">
        <f t="shared" si="5"/>
        <v>249183.23114732932</v>
      </c>
      <c r="F20" s="177">
        <f>SUM(E20:E$23)</f>
        <v>479897.49316138204</v>
      </c>
      <c r="G20" s="165">
        <f t="shared" si="6"/>
        <v>8.2117374653611694</v>
      </c>
      <c r="H20" s="166">
        <f>'Bev.- und Pflegestatistik'!J25</f>
        <v>0.18042985587533883</v>
      </c>
      <c r="I20" s="182">
        <f t="shared" si="2"/>
        <v>44960.094482463872</v>
      </c>
      <c r="J20" s="182">
        <f t="shared" si="3"/>
        <v>142103.85886494996</v>
      </c>
      <c r="K20" s="167">
        <f t="shared" si="7"/>
        <v>2.4316017450445169</v>
      </c>
      <c r="L20" s="168">
        <f t="shared" si="0"/>
        <v>5.7801357203166521</v>
      </c>
      <c r="M20" s="195" t="s">
        <v>19</v>
      </c>
      <c r="N20" s="110"/>
      <c r="O20" s="110"/>
      <c r="P20" s="110"/>
    </row>
    <row r="21" spans="1:16" x14ac:dyDescent="0.2">
      <c r="A21" s="150" t="s">
        <v>20</v>
      </c>
      <c r="B21" s="164">
        <f>'Sterbewahrscheinlichkeit (FARR)'!B22</f>
        <v>0.50410339470863785</v>
      </c>
      <c r="C21" s="177">
        <f t="shared" si="4"/>
        <v>41232.859458523439</v>
      </c>
      <c r="D21" s="177">
        <f t="shared" si="1"/>
        <v>20785.624426585833</v>
      </c>
      <c r="E21" s="177">
        <f t="shared" si="5"/>
        <v>154200.2362261526</v>
      </c>
      <c r="F21" s="177">
        <f>SUM(E21:E$23)</f>
        <v>230714.26201405269</v>
      </c>
      <c r="G21" s="165">
        <f>F21/C21</f>
        <v>5.5953980646462451</v>
      </c>
      <c r="H21" s="166">
        <f>'Bev.- und Pflegestatistik'!J26</f>
        <v>0.34222080212068495</v>
      </c>
      <c r="I21" s="182">
        <f t="shared" si="2"/>
        <v>52770.528528513045</v>
      </c>
      <c r="J21" s="182">
        <f t="shared" si="3"/>
        <v>97143.764382486086</v>
      </c>
      <c r="K21" s="167">
        <f t="shared" si="7"/>
        <v>2.3559793246986427</v>
      </c>
      <c r="L21" s="168">
        <f t="shared" si="0"/>
        <v>3.2394187399476024</v>
      </c>
      <c r="M21" s="195" t="s">
        <v>20</v>
      </c>
      <c r="N21" s="110"/>
      <c r="O21" s="110"/>
      <c r="P21" s="110"/>
    </row>
    <row r="22" spans="1:16" x14ac:dyDescent="0.2">
      <c r="A22" s="150" t="s">
        <v>21</v>
      </c>
      <c r="B22" s="164">
        <f>'Sterbewahrscheinlichkeit (FARR)'!B23</f>
        <v>0.74861902151006876</v>
      </c>
      <c r="C22" s="177">
        <f t="shared" si="4"/>
        <v>20447.235031937606</v>
      </c>
      <c r="D22" s="177">
        <f t="shared" si="1"/>
        <v>15307.189082195529</v>
      </c>
      <c r="E22" s="177">
        <f>5*C23+2.5*D22</f>
        <v>63968.2024541992</v>
      </c>
      <c r="F22" s="177">
        <f>SUM(E22:E$23)</f>
        <v>76514.0257879001</v>
      </c>
      <c r="G22" s="165">
        <f t="shared" si="6"/>
        <v>3.7420230983988221</v>
      </c>
      <c r="H22" s="166">
        <f>'Bev.- und Pflegestatistik'!J27</f>
        <v>0.55006877579092162</v>
      </c>
      <c r="I22" s="182">
        <f t="shared" si="2"/>
        <v>35186.910813527182</v>
      </c>
      <c r="J22" s="182">
        <f t="shared" si="3"/>
        <v>44373.235853973041</v>
      </c>
      <c r="K22" s="167">
        <f t="shared" si="7"/>
        <v>2.1701337997369405</v>
      </c>
      <c r="L22" s="168">
        <f t="shared" si="0"/>
        <v>1.5718892986618815</v>
      </c>
      <c r="M22" s="195" t="s">
        <v>21</v>
      </c>
      <c r="N22" s="110"/>
      <c r="O22" s="110"/>
      <c r="P22" s="110"/>
    </row>
    <row r="23" spans="1:16" ht="13.5" thickBot="1" x14ac:dyDescent="0.25">
      <c r="A23" s="150" t="s">
        <v>22</v>
      </c>
      <c r="B23" s="170">
        <f>'Sterbewahrscheinlichkeit (FARR)'!B24</f>
        <v>1</v>
      </c>
      <c r="C23" s="179">
        <f>C22-(B22*C22)</f>
        <v>5140.0459497420761</v>
      </c>
      <c r="D23" s="179">
        <f>B23*C23</f>
        <v>5140.0459497420761</v>
      </c>
      <c r="E23" s="180">
        <f>D23*P11</f>
        <v>12545.823333700895</v>
      </c>
      <c r="F23" s="179">
        <f>SUM(E23:E$23)</f>
        <v>12545.823333700895</v>
      </c>
      <c r="G23" s="171">
        <f>F23/C23</f>
        <v>2.4407998403847802</v>
      </c>
      <c r="H23" s="172">
        <f>'Bev.- und Pflegestatistik'!J28</f>
        <v>0.73222177581357972</v>
      </c>
      <c r="I23" s="183">
        <f t="shared" si="2"/>
        <v>9186.3250404459141</v>
      </c>
      <c r="J23" s="183">
        <f t="shared" si="3"/>
        <v>9186.3250404458595</v>
      </c>
      <c r="K23" s="173">
        <f t="shared" si="7"/>
        <v>1.787206793532035</v>
      </c>
      <c r="L23" s="174">
        <f t="shared" si="0"/>
        <v>0.65359304685274511</v>
      </c>
      <c r="M23" s="196" t="s">
        <v>22</v>
      </c>
      <c r="N23" s="110"/>
      <c r="O23" s="110"/>
      <c r="P23" s="110"/>
    </row>
    <row r="24" spans="1:16" x14ac:dyDescent="0.2">
      <c r="A24" s="127"/>
      <c r="B24" s="128"/>
      <c r="C24" s="110"/>
      <c r="D24" s="110"/>
      <c r="E24" s="110"/>
      <c r="F24" s="110"/>
      <c r="G24" s="129"/>
      <c r="H24" s="110"/>
      <c r="I24" s="110"/>
      <c r="J24" s="110"/>
      <c r="K24" s="110"/>
      <c r="L24" s="130"/>
      <c r="M24" s="127"/>
      <c r="N24" s="110"/>
      <c r="O24" s="110"/>
      <c r="P24" s="110"/>
    </row>
    <row r="25" spans="1:16" x14ac:dyDescent="0.2">
      <c r="A25" s="127"/>
      <c r="B25" s="128"/>
      <c r="C25" s="110"/>
      <c r="D25" s="110"/>
      <c r="E25" s="110"/>
      <c r="F25" s="110"/>
      <c r="G25" s="129"/>
      <c r="H25" s="110"/>
      <c r="I25" s="110"/>
      <c r="J25" s="110"/>
      <c r="K25" s="110"/>
      <c r="L25" s="130"/>
      <c r="M25" s="127"/>
      <c r="N25" s="110"/>
      <c r="O25" s="110"/>
      <c r="P25" s="110"/>
    </row>
    <row r="26" spans="1:16" ht="15" x14ac:dyDescent="0.25">
      <c r="A26" s="131" t="s">
        <v>211</v>
      </c>
      <c r="B26" s="132"/>
      <c r="C26" s="131"/>
      <c r="D26" s="131" t="s">
        <v>212</v>
      </c>
      <c r="E26" s="131"/>
      <c r="G26" s="131" t="s">
        <v>196</v>
      </c>
      <c r="H26" s="110"/>
      <c r="I26" s="110"/>
      <c r="J26" s="110"/>
      <c r="K26" s="110"/>
      <c r="L26" s="130"/>
      <c r="M26" s="133"/>
      <c r="N26" s="110"/>
      <c r="O26" s="110"/>
      <c r="P26" s="110"/>
    </row>
    <row r="27" spans="1:16" ht="15" x14ac:dyDescent="0.25">
      <c r="A27" s="131" t="s">
        <v>213</v>
      </c>
      <c r="B27" s="132"/>
      <c r="C27" s="131"/>
      <c r="D27" s="131" t="s">
        <v>214</v>
      </c>
      <c r="E27" s="131"/>
      <c r="G27" s="131"/>
      <c r="H27" s="110"/>
      <c r="I27" s="110"/>
      <c r="J27" s="110"/>
      <c r="K27" s="110"/>
      <c r="L27" s="130"/>
      <c r="M27" s="133"/>
      <c r="N27" s="110"/>
      <c r="O27" s="110"/>
      <c r="P27" s="110"/>
    </row>
    <row r="28" spans="1:16" x14ac:dyDescent="0.2">
      <c r="A28" s="131" t="s">
        <v>197</v>
      </c>
      <c r="B28" s="131"/>
      <c r="C28" s="131"/>
      <c r="D28" s="131" t="s">
        <v>198</v>
      </c>
      <c r="E28" s="131"/>
      <c r="F28" s="131"/>
      <c r="G28" s="131" t="s">
        <v>199</v>
      </c>
      <c r="H28" s="110"/>
      <c r="I28" s="110"/>
      <c r="J28" s="110"/>
      <c r="K28" s="110"/>
      <c r="L28" s="130"/>
      <c r="M28" s="134"/>
    </row>
    <row r="29" spans="1:16" x14ac:dyDescent="0.2">
      <c r="A29" s="131" t="s">
        <v>200</v>
      </c>
      <c r="B29" s="131"/>
      <c r="C29" s="131"/>
      <c r="D29" s="131" t="s">
        <v>201</v>
      </c>
      <c r="E29" s="131"/>
      <c r="F29" s="131"/>
      <c r="G29" s="110"/>
      <c r="H29" s="110"/>
      <c r="I29" s="110"/>
      <c r="J29" s="110"/>
      <c r="K29" s="110"/>
      <c r="L29" s="130"/>
      <c r="M29" s="134"/>
    </row>
    <row r="30" spans="1:16" x14ac:dyDescent="0.2">
      <c r="A30" s="131" t="s">
        <v>216</v>
      </c>
      <c r="B30" s="131"/>
      <c r="C30" s="131"/>
      <c r="D30" s="131" t="s">
        <v>215</v>
      </c>
      <c r="E30" s="131"/>
      <c r="F30" s="131"/>
      <c r="G30" s="110" t="s">
        <v>279</v>
      </c>
      <c r="H30" s="110"/>
      <c r="I30" s="110"/>
      <c r="J30" s="110"/>
      <c r="K30" s="110"/>
      <c r="L30" s="130"/>
      <c r="M30" s="134"/>
    </row>
    <row r="31" spans="1:16" x14ac:dyDescent="0.2">
      <c r="A31" s="131" t="s">
        <v>218</v>
      </c>
      <c r="B31" s="131"/>
      <c r="C31" s="131"/>
      <c r="D31" s="131" t="s">
        <v>217</v>
      </c>
      <c r="E31" s="131"/>
      <c r="F31" s="131"/>
      <c r="G31" s="110"/>
      <c r="H31" s="110"/>
      <c r="I31" s="110"/>
      <c r="J31" s="110"/>
      <c r="K31" s="110"/>
      <c r="L31" s="130"/>
      <c r="M31" s="134"/>
    </row>
    <row r="32" spans="1:16" x14ac:dyDescent="0.2">
      <c r="A32" s="131" t="s">
        <v>202</v>
      </c>
      <c r="B32" s="131"/>
      <c r="C32" s="131"/>
      <c r="D32" s="131" t="s">
        <v>219</v>
      </c>
      <c r="E32" s="131"/>
      <c r="F32" s="131"/>
      <c r="G32" s="110"/>
      <c r="H32" s="110"/>
      <c r="I32" s="110"/>
      <c r="J32" s="110"/>
      <c r="K32" s="110"/>
      <c r="L32" s="130"/>
      <c r="M32" s="134"/>
    </row>
    <row r="33" spans="1:13" x14ac:dyDescent="0.2">
      <c r="A33" s="131" t="s">
        <v>203</v>
      </c>
      <c r="B33" s="131"/>
      <c r="C33" s="131"/>
      <c r="D33" s="131" t="s">
        <v>204</v>
      </c>
      <c r="E33" s="131"/>
      <c r="F33" s="131"/>
      <c r="G33" s="110" t="s">
        <v>238</v>
      </c>
      <c r="H33" s="110"/>
      <c r="I33" s="110"/>
      <c r="J33" s="110"/>
      <c r="K33" s="110"/>
      <c r="L33" s="130"/>
      <c r="M33" s="134"/>
    </row>
    <row r="34" spans="1:13" x14ac:dyDescent="0.2">
      <c r="A34" s="131"/>
      <c r="B34" s="131"/>
      <c r="C34" s="131"/>
      <c r="D34" s="131"/>
      <c r="E34" s="131"/>
      <c r="F34" s="131"/>
      <c r="G34" s="110"/>
      <c r="H34" s="110"/>
      <c r="I34" s="110"/>
      <c r="J34" s="110"/>
      <c r="K34" s="110"/>
      <c r="L34" s="130"/>
      <c r="M34" s="134"/>
    </row>
    <row r="35" spans="1:13" x14ac:dyDescent="0.2">
      <c r="A35" s="223" t="s">
        <v>220</v>
      </c>
      <c r="B35" s="223"/>
      <c r="C35" s="223"/>
      <c r="D35" s="223" t="s">
        <v>193</v>
      </c>
      <c r="E35" s="223"/>
      <c r="F35" s="223"/>
      <c r="G35" s="224" t="s">
        <v>239</v>
      </c>
      <c r="H35" s="224"/>
      <c r="I35" s="110"/>
      <c r="J35" s="110"/>
      <c r="K35" s="110"/>
      <c r="L35" s="130"/>
      <c r="M35" s="134"/>
    </row>
    <row r="36" spans="1:13" x14ac:dyDescent="0.2">
      <c r="A36" s="131" t="s">
        <v>221</v>
      </c>
      <c r="B36" s="131"/>
      <c r="C36" s="131"/>
      <c r="D36" s="131" t="s">
        <v>222</v>
      </c>
      <c r="E36" s="131"/>
      <c r="F36" s="131"/>
      <c r="G36" s="110" t="s">
        <v>227</v>
      </c>
      <c r="H36" s="110"/>
      <c r="I36" s="110"/>
      <c r="J36" s="110"/>
      <c r="K36" s="110"/>
      <c r="L36" s="130"/>
      <c r="M36" s="134"/>
    </row>
    <row r="37" spans="1:13" x14ac:dyDescent="0.2">
      <c r="A37" s="131" t="s">
        <v>282</v>
      </c>
      <c r="B37" s="131"/>
      <c r="C37" s="131"/>
      <c r="D37" s="131" t="s">
        <v>283</v>
      </c>
      <c r="E37" s="131"/>
      <c r="F37" s="131"/>
      <c r="G37" s="130"/>
      <c r="H37" s="110"/>
      <c r="I37" s="110"/>
      <c r="J37" s="110"/>
      <c r="K37" s="110"/>
      <c r="L37" s="130"/>
      <c r="M37" s="134"/>
    </row>
    <row r="38" spans="1:13" x14ac:dyDescent="0.2">
      <c r="A38" s="131" t="s">
        <v>284</v>
      </c>
      <c r="B38" s="131"/>
      <c r="C38" s="131"/>
      <c r="D38" s="131" t="s">
        <v>287</v>
      </c>
      <c r="E38" s="131"/>
      <c r="F38" s="131"/>
      <c r="G38" s="130"/>
      <c r="H38" s="110"/>
      <c r="I38" s="110"/>
      <c r="J38" s="110"/>
      <c r="K38" s="110"/>
      <c r="L38" s="130"/>
      <c r="M38" s="134"/>
    </row>
    <row r="39" spans="1:13" x14ac:dyDescent="0.2">
      <c r="A39" s="131" t="s">
        <v>285</v>
      </c>
      <c r="B39" s="131"/>
      <c r="C39" s="131"/>
      <c r="D39" s="131" t="s">
        <v>226</v>
      </c>
      <c r="E39" s="131"/>
      <c r="F39" s="131"/>
      <c r="G39" s="130"/>
      <c r="H39" s="110"/>
      <c r="I39" s="110"/>
      <c r="J39" s="110"/>
      <c r="K39" s="110"/>
      <c r="L39" s="130"/>
      <c r="M39" s="134"/>
    </row>
  </sheetData>
  <mergeCells count="1">
    <mergeCell ref="O4:P4"/>
  </mergeCells>
  <hyperlinks>
    <hyperlink ref="O13" r:id="rId1" location="abreadcrumb" display="abreadcrumb"/>
  </hyperlinks>
  <pageMargins left="0.78740157499999996" right="0.78740157499999996" top="0.984251969" bottom="0.984251969" header="0.4921259845" footer="0.4921259845"/>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P11" sqref="P11"/>
    </sheetView>
  </sheetViews>
  <sheetFormatPr baseColWidth="10" defaultRowHeight="15" x14ac:dyDescent="0.25"/>
  <cols>
    <col min="1" max="1" width="13.85546875" customWidth="1"/>
    <col min="3" max="3" width="18.28515625" customWidth="1"/>
    <col min="8" max="8" width="12.28515625" customWidth="1"/>
  </cols>
  <sheetData>
    <row r="1" spans="1:17" ht="30" customHeight="1" thickBot="1" x14ac:dyDescent="0.35">
      <c r="A1" s="236" t="s">
        <v>266</v>
      </c>
      <c r="B1" s="108"/>
      <c r="C1" s="108"/>
      <c r="D1" s="108"/>
      <c r="E1" s="237"/>
      <c r="F1" s="238"/>
      <c r="G1" s="239"/>
      <c r="H1" s="235"/>
      <c r="I1" s="108"/>
      <c r="J1" s="108"/>
      <c r="K1" s="108"/>
      <c r="L1" s="109"/>
      <c r="M1" s="136"/>
      <c r="N1" s="110"/>
      <c r="O1" s="110"/>
      <c r="P1" s="110"/>
    </row>
    <row r="2" spans="1:17" ht="49.5" thickTop="1" thickBot="1" x14ac:dyDescent="0.3">
      <c r="A2" s="113" t="s">
        <v>205</v>
      </c>
      <c r="B2" s="114" t="s">
        <v>181</v>
      </c>
      <c r="C2" s="114" t="s">
        <v>34</v>
      </c>
      <c r="D2" s="114" t="s">
        <v>229</v>
      </c>
      <c r="E2" s="114" t="s">
        <v>183</v>
      </c>
      <c r="F2" s="114" t="s">
        <v>184</v>
      </c>
      <c r="G2" s="115" t="s">
        <v>185</v>
      </c>
      <c r="H2" s="222" t="s">
        <v>261</v>
      </c>
      <c r="I2" s="114" t="s">
        <v>207</v>
      </c>
      <c r="J2" s="114" t="s">
        <v>208</v>
      </c>
      <c r="K2" s="114" t="s">
        <v>209</v>
      </c>
      <c r="L2" s="116" t="s">
        <v>210</v>
      </c>
      <c r="M2" s="117" t="s">
        <v>228</v>
      </c>
      <c r="N2" s="118"/>
      <c r="O2" s="119" t="s">
        <v>2</v>
      </c>
      <c r="P2" s="119"/>
    </row>
    <row r="3" spans="1:17" ht="30" customHeight="1" thickTop="1" thickBot="1" x14ac:dyDescent="0.3">
      <c r="A3" s="184" t="s">
        <v>186</v>
      </c>
      <c r="B3" s="152" t="s">
        <v>187</v>
      </c>
      <c r="C3" s="153" t="s">
        <v>188</v>
      </c>
      <c r="D3" s="153" t="s">
        <v>189</v>
      </c>
      <c r="E3" s="153" t="s">
        <v>190</v>
      </c>
      <c r="F3" s="153" t="s">
        <v>191</v>
      </c>
      <c r="G3" s="154" t="s">
        <v>192</v>
      </c>
      <c r="H3" s="155" t="s">
        <v>193</v>
      </c>
      <c r="I3" s="156" t="s">
        <v>223</v>
      </c>
      <c r="J3" s="156" t="s">
        <v>280</v>
      </c>
      <c r="K3" s="156" t="s">
        <v>225</v>
      </c>
      <c r="L3" s="157" t="s">
        <v>224</v>
      </c>
      <c r="M3" s="158" t="s">
        <v>186</v>
      </c>
      <c r="N3" s="110"/>
      <c r="O3" s="330" t="s">
        <v>237</v>
      </c>
      <c r="P3" s="330"/>
    </row>
    <row r="4" spans="1:17" x14ac:dyDescent="0.25">
      <c r="A4" s="147" t="s">
        <v>3</v>
      </c>
      <c r="B4" s="185">
        <f>'Sterbewahrscheinlichkeit (FARR)'!C5</f>
        <v>3.1064213245972508E-3</v>
      </c>
      <c r="C4" s="175">
        <v>100000</v>
      </c>
      <c r="D4" s="175">
        <f>B4*C4</f>
        <v>310.64213245972508</v>
      </c>
      <c r="E4" s="176">
        <f>5*C5+P9*D4</f>
        <v>498614.41400782659</v>
      </c>
      <c r="F4" s="175">
        <f>SUM(E4:E$23)</f>
        <v>8387393.2130093519</v>
      </c>
      <c r="G4" s="160">
        <f>F4/C4</f>
        <v>83.873932130093522</v>
      </c>
      <c r="H4" s="161">
        <f>'Bev.- und Pflegestatistik'!K9</f>
        <v>5.1017626894722832E-3</v>
      </c>
      <c r="I4" s="181">
        <f>E4*H4</f>
        <v>2543.8124138182161</v>
      </c>
      <c r="J4" s="181">
        <f>SUM(I4:I23)</f>
        <v>427802.05482170632</v>
      </c>
      <c r="K4" s="162">
        <f>J4/C4</f>
        <v>4.2780205482170635</v>
      </c>
      <c r="L4" s="163">
        <f>G4-K4</f>
        <v>79.595911581876464</v>
      </c>
      <c r="M4" s="186">
        <v>0</v>
      </c>
      <c r="N4" s="110"/>
      <c r="O4" s="328" t="s">
        <v>268</v>
      </c>
      <c r="P4" s="329"/>
    </row>
    <row r="5" spans="1:17" x14ac:dyDescent="0.25">
      <c r="A5" s="148" t="s">
        <v>4</v>
      </c>
      <c r="B5" s="187">
        <f>'Sterbewahrscheinlichkeit (FARR)'!C6</f>
        <v>2.7174201994113837E-4</v>
      </c>
      <c r="C5" s="177">
        <f>C4-(B4*C4)</f>
        <v>99689.357867540268</v>
      </c>
      <c r="D5" s="177">
        <f t="shared" ref="D5:D22" si="0">B5*C5</f>
        <v>27.089787473560406</v>
      </c>
      <c r="E5" s="177">
        <f>5*C6+2.5*D5</f>
        <v>498379.0648690174</v>
      </c>
      <c r="F5" s="177">
        <f>SUM(E5:E$23)</f>
        <v>7888778.7990015242</v>
      </c>
      <c r="G5" s="165">
        <f>F5/C5</f>
        <v>79.133610324620022</v>
      </c>
      <c r="H5" s="166">
        <f>'Bev.- und Pflegestatistik'!K10</f>
        <v>8.6394758671109427E-3</v>
      </c>
      <c r="I5" s="182">
        <f t="shared" ref="I5:I23" si="1">E5*H5</f>
        <v>4305.7339036091953</v>
      </c>
      <c r="J5" s="182">
        <f>J4-I4</f>
        <v>425258.24240788812</v>
      </c>
      <c r="K5" s="167">
        <f t="shared" ref="K5:K23" si="2">J5/C5</f>
        <v>4.2658339014776212</v>
      </c>
      <c r="L5" s="168">
        <f t="shared" ref="L5:L23" si="3">G5-K5</f>
        <v>74.867776423142402</v>
      </c>
      <c r="M5" s="188">
        <v>1</v>
      </c>
      <c r="N5" s="121" t="s">
        <v>194</v>
      </c>
      <c r="O5" s="122" t="s">
        <v>195</v>
      </c>
      <c r="P5" s="242">
        <v>8390289.7311125994</v>
      </c>
    </row>
    <row r="6" spans="1:17" x14ac:dyDescent="0.25">
      <c r="A6" s="148" t="s">
        <v>5</v>
      </c>
      <c r="B6" s="187">
        <f>'Sterbewahrscheinlichkeit (FARR)'!C7</f>
        <v>3.0834055265300365E-4</v>
      </c>
      <c r="C6" s="177">
        <f t="shared" ref="C6:C21" si="4">C5-(B5*C5)</f>
        <v>99662.2680800667</v>
      </c>
      <c r="D6" s="177">
        <f t="shared" si="0"/>
        <v>30.72991881845957</v>
      </c>
      <c r="E6" s="177">
        <f>5*C7+2.5*D6</f>
        <v>498234.51560328738</v>
      </c>
      <c r="F6" s="177">
        <f>SUM(E6:E$23)</f>
        <v>7390399.7341325078</v>
      </c>
      <c r="G6" s="165">
        <f>F6/C6</f>
        <v>74.154440557134492</v>
      </c>
      <c r="H6" s="166">
        <f>'Bev.- und Pflegestatistik'!K11</f>
        <v>8.9023101744767127E-3</v>
      </c>
      <c r="I6" s="182">
        <f t="shared" si="1"/>
        <v>4435.4381975306214</v>
      </c>
      <c r="J6" s="182">
        <f t="shared" ref="J6:J23" si="5">J5-I5</f>
        <v>420952.5085042789</v>
      </c>
      <c r="K6" s="167">
        <f t="shared" si="2"/>
        <v>4.2237901726869591</v>
      </c>
      <c r="L6" s="168">
        <f t="shared" si="3"/>
        <v>69.930650384447532</v>
      </c>
      <c r="M6" s="188">
        <v>2</v>
      </c>
      <c r="N6" s="121" t="s">
        <v>194</v>
      </c>
      <c r="O6" s="122" t="s">
        <v>232</v>
      </c>
      <c r="P6" s="242">
        <v>7891658.7596159903</v>
      </c>
    </row>
    <row r="7" spans="1:17" x14ac:dyDescent="0.25">
      <c r="A7" s="148" t="s">
        <v>6</v>
      </c>
      <c r="B7" s="187">
        <f>'Sterbewahrscheinlichkeit (FARR)'!C8</f>
        <v>7.1075070583012407E-4</v>
      </c>
      <c r="C7" s="177">
        <f t="shared" si="4"/>
        <v>99631.538161248245</v>
      </c>
      <c r="D7" s="177">
        <f t="shared" si="0"/>
        <v>70.813186071048136</v>
      </c>
      <c r="E7" s="177">
        <f t="shared" ref="E7:E21" si="6">5*C8+2.5*D7</f>
        <v>497980.65784106363</v>
      </c>
      <c r="F7" s="177">
        <f>SUM(E7:E$23)</f>
        <v>6892165.2185292207</v>
      </c>
      <c r="G7" s="165">
        <f t="shared" ref="G7:G21" si="7">F7/C7</f>
        <v>69.176541341503977</v>
      </c>
      <c r="H7" s="166">
        <f>'Bev.- und Pflegestatistik'!K12</f>
        <v>6.6701906240708318E-3</v>
      </c>
      <c r="I7" s="182">
        <f t="shared" si="1"/>
        <v>3321.6259149000875</v>
      </c>
      <c r="J7" s="182">
        <f t="shared" si="5"/>
        <v>416517.07030674827</v>
      </c>
      <c r="K7" s="167">
        <f t="shared" si="2"/>
        <v>4.1805745248320667</v>
      </c>
      <c r="L7" s="168">
        <f t="shared" si="3"/>
        <v>64.99596681667191</v>
      </c>
      <c r="M7" s="188">
        <v>3</v>
      </c>
      <c r="N7" s="121"/>
      <c r="O7" s="122" t="s">
        <v>233</v>
      </c>
      <c r="P7" s="242">
        <v>99693.069981875</v>
      </c>
    </row>
    <row r="8" spans="1:17" x14ac:dyDescent="0.25">
      <c r="A8" s="148" t="s">
        <v>7</v>
      </c>
      <c r="B8" s="187">
        <f>'Sterbewahrscheinlichkeit (FARR)'!C9</f>
        <v>7.711774272694767E-4</v>
      </c>
      <c r="C8" s="177">
        <f t="shared" si="4"/>
        <v>99560.724975177203</v>
      </c>
      <c r="D8" s="177">
        <f t="shared" si="0"/>
        <v>76.778983743441088</v>
      </c>
      <c r="E8" s="177">
        <f t="shared" si="6"/>
        <v>497611.67741652741</v>
      </c>
      <c r="F8" s="177">
        <f>SUM(E8:E$23)</f>
        <v>6394184.5606881566</v>
      </c>
      <c r="G8" s="165">
        <f t="shared" si="7"/>
        <v>64.223965447041238</v>
      </c>
      <c r="H8" s="166">
        <f>'Bev.- und Pflegestatistik'!K13</f>
        <v>5.2672073597502629E-3</v>
      </c>
      <c r="I8" s="182">
        <f t="shared" si="1"/>
        <v>2621.023889586007</v>
      </c>
      <c r="J8" s="182">
        <f t="shared" si="5"/>
        <v>413195.44439184817</v>
      </c>
      <c r="K8" s="167">
        <f t="shared" si="2"/>
        <v>4.1501851708579602</v>
      </c>
      <c r="L8" s="168">
        <f t="shared" si="3"/>
        <v>60.073780276183278</v>
      </c>
      <c r="M8" s="188">
        <v>4</v>
      </c>
      <c r="N8" s="121" t="s">
        <v>194</v>
      </c>
      <c r="O8" s="123"/>
      <c r="P8" s="243"/>
    </row>
    <row r="9" spans="1:17" x14ac:dyDescent="0.25">
      <c r="A9" s="148" t="s">
        <v>8</v>
      </c>
      <c r="B9" s="187">
        <f>'Sterbewahrscheinlichkeit (FARR)'!C10</f>
        <v>1.046655370332129E-3</v>
      </c>
      <c r="C9" s="178">
        <f t="shared" si="4"/>
        <v>99483.945991433764</v>
      </c>
      <c r="D9" s="178">
        <f t="shared" si="0"/>
        <v>104.12540633376562</v>
      </c>
      <c r="E9" s="177">
        <f t="shared" si="6"/>
        <v>497159.41644133435</v>
      </c>
      <c r="F9" s="177">
        <f>SUM(E9:E$23)</f>
        <v>5896572.883271629</v>
      </c>
      <c r="G9" s="169">
        <f t="shared" si="7"/>
        <v>59.271602312390819</v>
      </c>
      <c r="H9" s="166">
        <f>'Bev.- und Pflegestatistik'!K14</f>
        <v>4.2085699133472482E-3</v>
      </c>
      <c r="I9" s="182">
        <f t="shared" si="1"/>
        <v>2092.3301621722749</v>
      </c>
      <c r="J9" s="182">
        <f t="shared" si="5"/>
        <v>410574.42050226219</v>
      </c>
      <c r="K9" s="167">
        <f t="shared" si="2"/>
        <v>4.1270419705468395</v>
      </c>
      <c r="L9" s="168">
        <f t="shared" si="3"/>
        <v>55.144560341843977</v>
      </c>
      <c r="M9" s="189">
        <v>5</v>
      </c>
      <c r="N9" s="121"/>
      <c r="O9" s="124" t="s">
        <v>278</v>
      </c>
      <c r="P9" s="244">
        <f>((P5-P6)-P7*5)/(100000-P7)</f>
        <v>0.53960700307447429</v>
      </c>
      <c r="Q9" s="124" t="s">
        <v>267</v>
      </c>
    </row>
    <row r="10" spans="1:17" x14ac:dyDescent="0.25">
      <c r="A10" s="148" t="s">
        <v>9</v>
      </c>
      <c r="B10" s="187">
        <f>'Sterbewahrscheinlichkeit (FARR)'!C11</f>
        <v>1.515730725909035E-3</v>
      </c>
      <c r="C10" s="177">
        <f t="shared" si="4"/>
        <v>99379.820585099995</v>
      </c>
      <c r="D10" s="177">
        <f t="shared" si="0"/>
        <v>150.63304759616327</v>
      </c>
      <c r="E10" s="177">
        <f t="shared" si="6"/>
        <v>496522.52030650957</v>
      </c>
      <c r="F10" s="177">
        <f>SUM(E10:E$23)</f>
        <v>5399413.4668302946</v>
      </c>
      <c r="G10" s="165">
        <f t="shared" si="7"/>
        <v>54.3310848725745</v>
      </c>
      <c r="H10" s="166">
        <f>'Bev.- und Pflegestatistik'!K15</f>
        <v>4.136773691525591E-3</v>
      </c>
      <c r="I10" s="182">
        <f t="shared" si="1"/>
        <v>2054.0012992539496</v>
      </c>
      <c r="J10" s="182">
        <f t="shared" si="5"/>
        <v>408482.09034008993</v>
      </c>
      <c r="K10" s="167">
        <f t="shared" si="2"/>
        <v>4.1103122136380028</v>
      </c>
      <c r="L10" s="168">
        <f t="shared" si="3"/>
        <v>50.220772658936497</v>
      </c>
      <c r="M10" s="188">
        <v>6</v>
      </c>
      <c r="N10" s="110"/>
      <c r="O10" s="125"/>
      <c r="P10" s="245"/>
    </row>
    <row r="11" spans="1:17" x14ac:dyDescent="0.25">
      <c r="A11" s="148" t="s">
        <v>10</v>
      </c>
      <c r="B11" s="187">
        <f>'Sterbewahrscheinlichkeit (FARR)'!C12</f>
        <v>2.3896759647026593E-3</v>
      </c>
      <c r="C11" s="177">
        <f t="shared" si="4"/>
        <v>99229.187537503836</v>
      </c>
      <c r="D11" s="177">
        <f t="shared" si="0"/>
        <v>237.12560445534558</v>
      </c>
      <c r="E11" s="177">
        <f t="shared" si="6"/>
        <v>495553.12367638078</v>
      </c>
      <c r="F11" s="177">
        <f>SUM(E11:E$23)</f>
        <v>4902890.9465237856</v>
      </c>
      <c r="G11" s="165">
        <f t="shared" si="7"/>
        <v>49.40976610002707</v>
      </c>
      <c r="H11" s="166">
        <f>'Bev.- und Pflegestatistik'!K16</f>
        <v>4.3416952044649307E-3</v>
      </c>
      <c r="I11" s="182">
        <f t="shared" si="1"/>
        <v>2151.5406206233592</v>
      </c>
      <c r="J11" s="182">
        <f t="shared" si="5"/>
        <v>406428.08904083597</v>
      </c>
      <c r="K11" s="167">
        <f t="shared" si="2"/>
        <v>4.0958522298414044</v>
      </c>
      <c r="L11" s="168">
        <f t="shared" si="3"/>
        <v>45.313913870185665</v>
      </c>
      <c r="M11" s="188">
        <v>7</v>
      </c>
      <c r="N11" s="110"/>
      <c r="O11" s="126" t="s">
        <v>206</v>
      </c>
      <c r="P11" s="246">
        <v>2.7419347323581902</v>
      </c>
    </row>
    <row r="12" spans="1:17" x14ac:dyDescent="0.25">
      <c r="A12" s="148" t="s">
        <v>11</v>
      </c>
      <c r="B12" s="187">
        <f>'Sterbewahrscheinlichkeit (FARR)'!C13</f>
        <v>3.512908474933516E-3</v>
      </c>
      <c r="C12" s="177">
        <f t="shared" si="4"/>
        <v>98992.061933048491</v>
      </c>
      <c r="D12" s="177">
        <f t="shared" si="0"/>
        <v>347.75005331574954</v>
      </c>
      <c r="E12" s="177">
        <f t="shared" si="6"/>
        <v>494090.93453195313</v>
      </c>
      <c r="F12" s="177">
        <f>SUM(E12:E$23)</f>
        <v>4407337.8228474045</v>
      </c>
      <c r="G12" s="165">
        <f t="shared" si="7"/>
        <v>44.522133762889275</v>
      </c>
      <c r="H12" s="166">
        <f>'Bev.- und Pflegestatistik'!K17</f>
        <v>4.8851733735504185E-3</v>
      </c>
      <c r="I12" s="182">
        <f t="shared" si="1"/>
        <v>2413.7198774881404</v>
      </c>
      <c r="J12" s="182">
        <f t="shared" si="5"/>
        <v>404276.54842021264</v>
      </c>
      <c r="K12" s="167">
        <f t="shared" si="2"/>
        <v>4.0839289588051804</v>
      </c>
      <c r="L12" s="168">
        <f t="shared" si="3"/>
        <v>40.438204804084094</v>
      </c>
      <c r="M12" s="188">
        <v>8</v>
      </c>
      <c r="N12" s="110"/>
    </row>
    <row r="13" spans="1:17" x14ac:dyDescent="0.25">
      <c r="A13" s="148" t="s">
        <v>12</v>
      </c>
      <c r="B13" s="187">
        <f>'Sterbewahrscheinlichkeit (FARR)'!C14</f>
        <v>6.1192204903886827E-3</v>
      </c>
      <c r="C13" s="177">
        <f>C12-(B12*C12)</f>
        <v>98644.311879732748</v>
      </c>
      <c r="D13" s="177">
        <f t="shared" si="0"/>
        <v>603.62629451475243</v>
      </c>
      <c r="E13" s="177">
        <f t="shared" si="6"/>
        <v>491712.49366237689</v>
      </c>
      <c r="F13" s="177">
        <f>SUM(E13:E$23)</f>
        <v>3913246.8883154509</v>
      </c>
      <c r="G13" s="165">
        <f t="shared" si="7"/>
        <v>39.670274076081405</v>
      </c>
      <c r="H13" s="166">
        <f>'Bev.- und Pflegestatistik'!K18</f>
        <v>6.1605663152447792E-3</v>
      </c>
      <c r="I13" s="182">
        <f t="shared" si="1"/>
        <v>3029.2274252414509</v>
      </c>
      <c r="J13" s="182">
        <f t="shared" si="5"/>
        <v>401862.82854272448</v>
      </c>
      <c r="K13" s="167">
        <f t="shared" si="2"/>
        <v>4.0738570819235482</v>
      </c>
      <c r="L13" s="168">
        <f t="shared" si="3"/>
        <v>35.596416994157856</v>
      </c>
      <c r="M13" s="188">
        <v>9</v>
      </c>
      <c r="N13" s="110"/>
      <c r="O13" t="s">
        <v>276</v>
      </c>
      <c r="P13" s="111"/>
    </row>
    <row r="14" spans="1:17" x14ac:dyDescent="0.25">
      <c r="A14" s="148" t="s">
        <v>13</v>
      </c>
      <c r="B14" s="187">
        <f>'Sterbewahrscheinlichkeit (FARR)'!C15</f>
        <v>9.6188657103978593E-3</v>
      </c>
      <c r="C14" s="177">
        <f t="shared" si="4"/>
        <v>98040.685585218002</v>
      </c>
      <c r="D14" s="177">
        <f t="shared" si="0"/>
        <v>943.04018879955117</v>
      </c>
      <c r="E14" s="177">
        <f t="shared" si="6"/>
        <v>487845.82745409111</v>
      </c>
      <c r="F14" s="177">
        <f>SUM(E14:E$23)</f>
        <v>3421534.3946530744</v>
      </c>
      <c r="G14" s="165">
        <f t="shared" si="7"/>
        <v>34.899127583915565</v>
      </c>
      <c r="H14" s="166">
        <f>'Bev.- und Pflegestatistik'!K19</f>
        <v>8.6725807641175288E-3</v>
      </c>
      <c r="I14" s="182">
        <f t="shared" si="1"/>
        <v>4230.88233903335</v>
      </c>
      <c r="J14" s="182">
        <f t="shared" si="5"/>
        <v>398833.60111748305</v>
      </c>
      <c r="K14" s="167">
        <f t="shared" si="2"/>
        <v>4.0680417393737285</v>
      </c>
      <c r="L14" s="168">
        <f t="shared" si="3"/>
        <v>30.831085844541835</v>
      </c>
      <c r="M14" s="188">
        <v>10</v>
      </c>
      <c r="N14" s="121"/>
      <c r="O14" s="231" t="s">
        <v>263</v>
      </c>
      <c r="P14" s="110"/>
    </row>
    <row r="15" spans="1:17" x14ac:dyDescent="0.25">
      <c r="A15" s="148" t="s">
        <v>14</v>
      </c>
      <c r="B15" s="187">
        <f>'Sterbewahrscheinlichkeit (FARR)'!C16</f>
        <v>1.604581022489885E-2</v>
      </c>
      <c r="C15" s="177">
        <f t="shared" si="4"/>
        <v>97097.645396418447</v>
      </c>
      <c r="D15" s="177">
        <f t="shared" si="0"/>
        <v>1558.0103913154539</v>
      </c>
      <c r="E15" s="177">
        <f t="shared" si="6"/>
        <v>481593.20100380352</v>
      </c>
      <c r="F15" s="177">
        <f>SUM(E15:E$23)</f>
        <v>2933688.5671989829</v>
      </c>
      <c r="G15" s="165">
        <f t="shared" si="7"/>
        <v>30.2137972061184</v>
      </c>
      <c r="H15" s="166">
        <f>'Bev.- und Pflegestatistik'!K20</f>
        <v>1.2813996620526562E-2</v>
      </c>
      <c r="I15" s="182">
        <f t="shared" si="1"/>
        <v>6171.1336501313071</v>
      </c>
      <c r="J15" s="182">
        <f t="shared" si="5"/>
        <v>394602.71877844969</v>
      </c>
      <c r="K15" s="167">
        <f t="shared" si="2"/>
        <v>4.0639782475405424</v>
      </c>
      <c r="L15" s="168">
        <f t="shared" si="3"/>
        <v>26.149818958577857</v>
      </c>
      <c r="M15" s="188">
        <v>11</v>
      </c>
      <c r="N15" s="110"/>
      <c r="O15" s="231"/>
      <c r="P15" s="110"/>
    </row>
    <row r="16" spans="1:17" x14ac:dyDescent="0.25">
      <c r="A16" s="148" t="s">
        <v>15</v>
      </c>
      <c r="B16" s="187">
        <f>'Sterbewahrscheinlichkeit (FARR)'!C17</f>
        <v>2.6660816322766855E-2</v>
      </c>
      <c r="C16" s="177">
        <f t="shared" si="4"/>
        <v>95539.635005102988</v>
      </c>
      <c r="D16" s="177">
        <f t="shared" si="0"/>
        <v>2547.1646604152374</v>
      </c>
      <c r="E16" s="177">
        <f t="shared" si="6"/>
        <v>471330.26337447687</v>
      </c>
      <c r="F16" s="177">
        <f>SUM(E16:E$23)</f>
        <v>2452095.36619518</v>
      </c>
      <c r="G16" s="165">
        <f t="shared" si="7"/>
        <v>25.665739313994742</v>
      </c>
      <c r="H16" s="166">
        <f>'Bev.- und Pflegestatistik'!K21</f>
        <v>1.8948560954773524E-2</v>
      </c>
      <c r="I16" s="182">
        <f t="shared" si="1"/>
        <v>8931.0302253807331</v>
      </c>
      <c r="J16" s="182">
        <f t="shared" si="5"/>
        <v>388431.5851283184</v>
      </c>
      <c r="K16" s="167">
        <f t="shared" si="2"/>
        <v>4.0656590859654358</v>
      </c>
      <c r="L16" s="168">
        <f t="shared" si="3"/>
        <v>21.600080228029306</v>
      </c>
      <c r="M16" s="188">
        <v>12</v>
      </c>
      <c r="N16" s="110"/>
      <c r="O16" s="110"/>
      <c r="P16" s="110"/>
    </row>
    <row r="17" spans="1:16" x14ac:dyDescent="0.25">
      <c r="A17" s="148" t="s">
        <v>16</v>
      </c>
      <c r="B17" s="187">
        <f>'Sterbewahrscheinlichkeit (FARR)'!C18</f>
        <v>4.1773838178846827E-2</v>
      </c>
      <c r="C17" s="177">
        <f t="shared" si="4"/>
        <v>92992.470344687754</v>
      </c>
      <c r="D17" s="177">
        <f t="shared" si="0"/>
        <v>3884.6524080301988</v>
      </c>
      <c r="E17" s="177">
        <f t="shared" si="6"/>
        <v>455250.7207033633</v>
      </c>
      <c r="F17" s="177">
        <f>SUM(E17:E$23)</f>
        <v>1980765.1028207033</v>
      </c>
      <c r="G17" s="165">
        <f t="shared" si="7"/>
        <v>21.300274048842446</v>
      </c>
      <c r="H17" s="166">
        <f>'Bev.- und Pflegestatistik'!K22</f>
        <v>3.1558771486011508E-2</v>
      </c>
      <c r="I17" s="182">
        <f t="shared" si="1"/>
        <v>14367.153463519491</v>
      </c>
      <c r="J17" s="182">
        <f t="shared" si="5"/>
        <v>379500.55490293767</v>
      </c>
      <c r="K17" s="167">
        <f t="shared" si="2"/>
        <v>4.0809815407233865</v>
      </c>
      <c r="L17" s="168">
        <f t="shared" si="3"/>
        <v>17.219292508119061</v>
      </c>
      <c r="M17" s="188">
        <v>13</v>
      </c>
      <c r="N17" s="110"/>
      <c r="O17" s="110"/>
      <c r="P17" s="110"/>
    </row>
    <row r="18" spans="1:16" x14ac:dyDescent="0.25">
      <c r="A18" s="148" t="s">
        <v>17</v>
      </c>
      <c r="B18" s="187">
        <f>'Sterbewahrscheinlichkeit (FARR)'!C19</f>
        <v>6.7455940594843541E-2</v>
      </c>
      <c r="C18" s="177">
        <f t="shared" si="4"/>
        <v>89107.81793665755</v>
      </c>
      <c r="D18" s="177">
        <f t="shared" si="0"/>
        <v>6010.8516732713051</v>
      </c>
      <c r="E18" s="177">
        <f t="shared" si="6"/>
        <v>430511.96050010948</v>
      </c>
      <c r="F18" s="177">
        <f>SUM(E18:E$23)</f>
        <v>1525514.3821173399</v>
      </c>
      <c r="G18" s="165">
        <f t="shared" si="7"/>
        <v>17.11987138100222</v>
      </c>
      <c r="H18" s="166">
        <f>'Bev.- und Pflegestatistik'!K23</f>
        <v>5.7170158944168284E-2</v>
      </c>
      <c r="I18" s="182">
        <f t="shared" si="1"/>
        <v>24612.437209156757</v>
      </c>
      <c r="J18" s="182">
        <f t="shared" si="5"/>
        <v>365133.4014394182</v>
      </c>
      <c r="K18" s="167">
        <f t="shared" si="2"/>
        <v>4.0976584310365887</v>
      </c>
      <c r="L18" s="168">
        <f t="shared" si="3"/>
        <v>13.022212949965631</v>
      </c>
      <c r="M18" s="188">
        <v>14</v>
      </c>
      <c r="N18" s="110"/>
      <c r="O18" s="110"/>
      <c r="P18" s="110"/>
    </row>
    <row r="19" spans="1:16" x14ac:dyDescent="0.25">
      <c r="A19" s="148" t="s">
        <v>18</v>
      </c>
      <c r="B19" s="187">
        <f>'Sterbewahrscheinlichkeit (FARR)'!C20</f>
        <v>0.11419446157599078</v>
      </c>
      <c r="C19" s="177">
        <f t="shared" si="4"/>
        <v>83096.966263386246</v>
      </c>
      <c r="D19" s="177">
        <f t="shared" si="0"/>
        <v>9489.2133210456632</v>
      </c>
      <c r="E19" s="177">
        <f t="shared" si="6"/>
        <v>391761.79801431706</v>
      </c>
      <c r="F19" s="177">
        <f>SUM(E19:E$23)</f>
        <v>1095002.4216172304</v>
      </c>
      <c r="G19" s="165">
        <f t="shared" si="7"/>
        <v>13.177405516183143</v>
      </c>
      <c r="H19" s="166">
        <f>'Bev.- und Pflegestatistik'!K24</f>
        <v>0.11594235273843641</v>
      </c>
      <c r="I19" s="182">
        <f t="shared" si="1"/>
        <v>45421.784574820027</v>
      </c>
      <c r="J19" s="182">
        <f t="shared" si="5"/>
        <v>340520.96423026145</v>
      </c>
      <c r="K19" s="167">
        <f t="shared" si="2"/>
        <v>4.0978748026845837</v>
      </c>
      <c r="L19" s="168">
        <f t="shared" si="3"/>
        <v>9.0795307134985599</v>
      </c>
      <c r="M19" s="188">
        <v>15</v>
      </c>
      <c r="N19" s="110"/>
      <c r="O19" s="110"/>
      <c r="P19" s="110"/>
    </row>
    <row r="20" spans="1:16" x14ac:dyDescent="0.25">
      <c r="A20" s="148" t="s">
        <v>19</v>
      </c>
      <c r="B20" s="187">
        <f>'Sterbewahrscheinlichkeit (FARR)'!C21</f>
        <v>0.21044569665317414</v>
      </c>
      <c r="C20" s="177">
        <f t="shared" si="4"/>
        <v>73607.752942340579</v>
      </c>
      <c r="D20" s="177">
        <f t="shared" si="0"/>
        <v>15490.434847025592</v>
      </c>
      <c r="E20" s="177">
        <f t="shared" si="6"/>
        <v>329312.67759413895</v>
      </c>
      <c r="F20" s="177">
        <f>SUM(E20:E$23)</f>
        <v>703240.62360291334</v>
      </c>
      <c r="G20" s="165">
        <f t="shared" si="7"/>
        <v>9.5538933806848494</v>
      </c>
      <c r="H20" s="166">
        <f>'Bev.- und Pflegestatistik'!K25</f>
        <v>0.24081033975742883</v>
      </c>
      <c r="I20" s="182">
        <f t="shared" si="1"/>
        <v>79301.897777873222</v>
      </c>
      <c r="J20" s="182">
        <f t="shared" si="5"/>
        <v>295099.17965544143</v>
      </c>
      <c r="K20" s="167">
        <f t="shared" si="2"/>
        <v>4.00907741181289</v>
      </c>
      <c r="L20" s="168">
        <f t="shared" si="3"/>
        <v>5.5448159688719594</v>
      </c>
      <c r="M20" s="188">
        <v>16</v>
      </c>
      <c r="N20" s="110"/>
      <c r="O20" s="110"/>
      <c r="P20" s="110"/>
    </row>
    <row r="21" spans="1:16" x14ac:dyDescent="0.25">
      <c r="A21" s="148" t="s">
        <v>20</v>
      </c>
      <c r="B21" s="187">
        <f>'Sterbewahrscheinlichkeit (FARR)'!C22</f>
        <v>0.41179023952881616</v>
      </c>
      <c r="C21" s="177">
        <f t="shared" si="4"/>
        <v>58117.318095314986</v>
      </c>
      <c r="D21" s="177">
        <f t="shared" si="0"/>
        <v>23932.144339242161</v>
      </c>
      <c r="E21" s="177">
        <f t="shared" si="6"/>
        <v>230756.2296284695</v>
      </c>
      <c r="F21" s="177">
        <f>SUM(E21:E$23)</f>
        <v>373927.94600877439</v>
      </c>
      <c r="G21" s="165">
        <f t="shared" si="7"/>
        <v>6.4340192951697448</v>
      </c>
      <c r="H21" s="166">
        <f>'Bev.- und Pflegestatistik'!K26</f>
        <v>0.4746286107290234</v>
      </c>
      <c r="I21" s="182">
        <f t="shared" si="1"/>
        <v>109523.508685628</v>
      </c>
      <c r="J21" s="182">
        <f t="shared" si="5"/>
        <v>215797.28187756822</v>
      </c>
      <c r="K21" s="167">
        <f t="shared" si="2"/>
        <v>3.7131321428778095</v>
      </c>
      <c r="L21" s="168">
        <f t="shared" si="3"/>
        <v>2.7208871522919353</v>
      </c>
      <c r="M21" s="188">
        <v>17</v>
      </c>
      <c r="N21" s="110"/>
      <c r="O21" s="110"/>
      <c r="P21" s="110"/>
    </row>
    <row r="22" spans="1:16" x14ac:dyDescent="0.25">
      <c r="A22" s="148" t="s">
        <v>21</v>
      </c>
      <c r="B22" s="187">
        <f>'Sterbewahrscheinlichkeit (FARR)'!C23</f>
        <v>0.67795800583728094</v>
      </c>
      <c r="C22" s="177">
        <f>C21-(B21*C21)</f>
        <v>34185.173756072822</v>
      </c>
      <c r="D22" s="177">
        <f t="shared" si="0"/>
        <v>23176.112228868082</v>
      </c>
      <c r="E22" s="177">
        <f>5*C23+2.5*D22</f>
        <v>112985.58820819391</v>
      </c>
      <c r="F22" s="177">
        <f>SUM(E22:E$23)</f>
        <v>143171.71638030489</v>
      </c>
      <c r="G22" s="165">
        <f>F22/C22</f>
        <v>4.1881231144794508</v>
      </c>
      <c r="H22" s="166">
        <f>'Bev.- und Pflegestatistik'!K27</f>
        <v>0.70677284906222093</v>
      </c>
      <c r="I22" s="182">
        <f t="shared" si="1"/>
        <v>79855.146080876075</v>
      </c>
      <c r="J22" s="182">
        <f t="shared" si="5"/>
        <v>106273.77319194023</v>
      </c>
      <c r="K22" s="167">
        <f t="shared" si="2"/>
        <v>3.1087679691275882</v>
      </c>
      <c r="L22" s="168">
        <f t="shared" si="3"/>
        <v>1.0793551453518626</v>
      </c>
      <c r="M22" s="188">
        <v>18</v>
      </c>
      <c r="N22" s="110"/>
      <c r="O22" s="110"/>
      <c r="P22" s="110"/>
    </row>
    <row r="23" spans="1:16" ht="15.75" thickBot="1" x14ac:dyDescent="0.3">
      <c r="A23" s="149" t="s">
        <v>22</v>
      </c>
      <c r="B23" s="190">
        <f>'Sterbewahrscheinlichkeit (FARR)'!C24</f>
        <v>1</v>
      </c>
      <c r="C23" s="179">
        <f>C22-(B22*C22)</f>
        <v>11009.06152720474</v>
      </c>
      <c r="D23" s="179">
        <f>B23*C23</f>
        <v>11009.06152720474</v>
      </c>
      <c r="E23" s="180">
        <f>D23*P11</f>
        <v>30186.128172110977</v>
      </c>
      <c r="F23" s="179">
        <f>SUM(E23:E$23)</f>
        <v>30186.128172110977</v>
      </c>
      <c r="G23" s="171">
        <f>F23/C23</f>
        <v>2.7419347323581902</v>
      </c>
      <c r="H23" s="172">
        <f>'Bev.- und Pflegestatistik'!K28</f>
        <v>0.87519098045413835</v>
      </c>
      <c r="I23" s="183">
        <f t="shared" si="1"/>
        <v>26418.627111064092</v>
      </c>
      <c r="J23" s="183">
        <f t="shared" si="5"/>
        <v>26418.627111064154</v>
      </c>
      <c r="K23" s="173">
        <f t="shared" si="2"/>
        <v>2.3997165467538255</v>
      </c>
      <c r="L23" s="174">
        <f t="shared" si="3"/>
        <v>0.34221818560436468</v>
      </c>
      <c r="M23" s="191">
        <v>19</v>
      </c>
      <c r="N23" s="110"/>
      <c r="O23" s="110"/>
      <c r="P23" s="110"/>
    </row>
    <row r="24" spans="1:16" x14ac:dyDescent="0.25">
      <c r="A24" s="127"/>
      <c r="B24" s="128"/>
      <c r="C24" s="110"/>
      <c r="D24" s="110"/>
      <c r="E24" s="110"/>
      <c r="F24" s="110"/>
      <c r="G24" s="129"/>
      <c r="H24" s="110"/>
      <c r="I24" s="110"/>
      <c r="J24" s="110"/>
      <c r="K24" s="110"/>
      <c r="L24" s="130"/>
      <c r="M24" s="127"/>
      <c r="N24" s="110"/>
      <c r="O24" s="110"/>
      <c r="P24" s="110"/>
    </row>
    <row r="25" spans="1:16" x14ac:dyDescent="0.25">
      <c r="A25" s="127"/>
      <c r="B25" s="128"/>
      <c r="C25" s="110"/>
      <c r="D25" s="110"/>
      <c r="E25" s="110"/>
      <c r="F25" s="110"/>
      <c r="G25" s="129"/>
      <c r="H25" s="110"/>
      <c r="I25" s="110"/>
      <c r="J25" s="110"/>
      <c r="K25" s="110"/>
      <c r="L25" s="130"/>
      <c r="M25" s="127"/>
      <c r="N25" s="110"/>
      <c r="O25" s="110"/>
      <c r="P25" s="110"/>
    </row>
    <row r="26" spans="1:16" x14ac:dyDescent="0.25">
      <c r="A26" s="131" t="s">
        <v>211</v>
      </c>
      <c r="B26" s="132"/>
      <c r="C26" s="131"/>
      <c r="D26" s="131" t="s">
        <v>212</v>
      </c>
      <c r="E26" s="131"/>
      <c r="F26" s="111"/>
      <c r="G26" s="131" t="s">
        <v>196</v>
      </c>
      <c r="H26" s="110"/>
      <c r="I26" s="110"/>
      <c r="J26" s="110"/>
      <c r="K26" s="110"/>
      <c r="L26" s="130"/>
      <c r="M26" s="133"/>
      <c r="N26" s="110"/>
      <c r="O26" s="110"/>
      <c r="P26" s="110"/>
    </row>
    <row r="27" spans="1:16" x14ac:dyDescent="0.25">
      <c r="A27" s="131" t="s">
        <v>213</v>
      </c>
      <c r="B27" s="132"/>
      <c r="C27" s="131"/>
      <c r="D27" s="131" t="s">
        <v>214</v>
      </c>
      <c r="E27" s="131"/>
      <c r="F27" s="111"/>
      <c r="G27" s="131"/>
      <c r="H27" s="110"/>
      <c r="I27" s="110"/>
      <c r="J27" s="110"/>
      <c r="K27" s="110"/>
      <c r="L27" s="130"/>
      <c r="M27" s="133"/>
      <c r="N27" s="111"/>
      <c r="O27" s="111"/>
      <c r="P27" s="111"/>
    </row>
    <row r="28" spans="1:16" x14ac:dyDescent="0.25">
      <c r="A28" s="131" t="s">
        <v>197</v>
      </c>
      <c r="B28" s="131"/>
      <c r="C28" s="131"/>
      <c r="D28" s="131" t="s">
        <v>198</v>
      </c>
      <c r="E28" s="131"/>
      <c r="F28" s="131"/>
      <c r="G28" s="131" t="s">
        <v>199</v>
      </c>
      <c r="H28" s="110"/>
      <c r="I28" s="110"/>
      <c r="J28" s="110"/>
      <c r="K28" s="110"/>
      <c r="L28" s="130"/>
      <c r="M28" s="134"/>
      <c r="N28" s="111"/>
      <c r="O28" s="111"/>
      <c r="P28" s="111"/>
    </row>
    <row r="29" spans="1:16" x14ac:dyDescent="0.25">
      <c r="A29" s="131" t="s">
        <v>200</v>
      </c>
      <c r="B29" s="131"/>
      <c r="C29" s="131"/>
      <c r="D29" s="131" t="s">
        <v>201</v>
      </c>
      <c r="E29" s="131"/>
      <c r="F29" s="131"/>
      <c r="G29" s="110"/>
      <c r="H29" s="110"/>
      <c r="I29" s="110"/>
      <c r="J29" s="110"/>
      <c r="K29" s="110"/>
      <c r="L29" s="130"/>
      <c r="M29" s="134"/>
      <c r="N29" s="111"/>
      <c r="O29" s="111"/>
      <c r="P29" s="111"/>
    </row>
    <row r="30" spans="1:16" x14ac:dyDescent="0.25">
      <c r="A30" s="131" t="s">
        <v>216</v>
      </c>
      <c r="B30" s="131"/>
      <c r="C30" s="131"/>
      <c r="D30" s="131" t="s">
        <v>215</v>
      </c>
      <c r="E30" s="131"/>
      <c r="F30" s="131"/>
      <c r="G30" s="110" t="s">
        <v>279</v>
      </c>
      <c r="H30" s="110"/>
      <c r="I30" s="110"/>
      <c r="J30" s="110"/>
      <c r="K30" s="110"/>
      <c r="L30" s="130"/>
      <c r="M30" s="134"/>
      <c r="N30" s="111"/>
      <c r="O30" s="111"/>
      <c r="P30" s="111"/>
    </row>
    <row r="31" spans="1:16" x14ac:dyDescent="0.25">
      <c r="A31" s="131" t="s">
        <v>218</v>
      </c>
      <c r="B31" s="131"/>
      <c r="C31" s="131"/>
      <c r="D31" s="131" t="s">
        <v>217</v>
      </c>
      <c r="E31" s="131"/>
      <c r="F31" s="131"/>
      <c r="G31" s="110"/>
      <c r="H31" s="110"/>
      <c r="I31" s="110"/>
      <c r="J31" s="110"/>
      <c r="K31" s="110"/>
      <c r="L31" s="130"/>
      <c r="M31" s="134"/>
      <c r="N31" s="111"/>
      <c r="O31" s="111"/>
      <c r="P31" s="111"/>
    </row>
    <row r="32" spans="1:16" x14ac:dyDescent="0.25">
      <c r="A32" s="131" t="s">
        <v>202</v>
      </c>
      <c r="B32" s="131"/>
      <c r="C32" s="131"/>
      <c r="D32" s="131" t="s">
        <v>219</v>
      </c>
      <c r="E32" s="131"/>
      <c r="F32" s="131"/>
      <c r="G32" s="110"/>
      <c r="H32" s="110"/>
      <c r="I32" s="110"/>
      <c r="J32" s="110"/>
      <c r="K32" s="110"/>
      <c r="L32" s="130"/>
      <c r="M32" s="134"/>
      <c r="N32" s="111"/>
      <c r="O32" s="111"/>
      <c r="P32" s="111"/>
    </row>
    <row r="33" spans="1:16" x14ac:dyDescent="0.25">
      <c r="A33" s="131" t="s">
        <v>203</v>
      </c>
      <c r="B33" s="131"/>
      <c r="C33" s="131"/>
      <c r="D33" s="131" t="s">
        <v>204</v>
      </c>
      <c r="E33" s="131"/>
      <c r="F33" s="131"/>
      <c r="G33" s="110" t="s">
        <v>238</v>
      </c>
      <c r="H33" s="110"/>
      <c r="I33" s="110"/>
      <c r="J33" s="110"/>
      <c r="K33" s="110"/>
      <c r="L33" s="130"/>
      <c r="M33" s="134"/>
      <c r="N33" s="111"/>
      <c r="O33" s="111"/>
      <c r="P33" s="111"/>
    </row>
    <row r="34" spans="1:16" x14ac:dyDescent="0.25">
      <c r="A34" s="131"/>
      <c r="B34" s="131"/>
      <c r="C34" s="131"/>
      <c r="D34" s="131"/>
      <c r="E34" s="131"/>
      <c r="F34" s="131"/>
      <c r="G34" s="110"/>
      <c r="H34" s="110"/>
      <c r="I34" s="110"/>
      <c r="J34" s="110"/>
      <c r="K34" s="110"/>
      <c r="L34" s="130"/>
      <c r="M34" s="134"/>
      <c r="N34" s="111"/>
      <c r="O34" s="111"/>
      <c r="P34" s="111"/>
    </row>
    <row r="35" spans="1:16" x14ac:dyDescent="0.25">
      <c r="A35" s="223" t="s">
        <v>220</v>
      </c>
      <c r="B35" s="223"/>
      <c r="C35" s="223"/>
      <c r="D35" s="223" t="s">
        <v>193</v>
      </c>
      <c r="E35" s="223"/>
      <c r="F35" s="223"/>
      <c r="G35" s="224" t="s">
        <v>239</v>
      </c>
      <c r="H35" s="224"/>
      <c r="I35" s="110"/>
      <c r="J35" s="110"/>
      <c r="K35" s="110"/>
      <c r="L35" s="130"/>
      <c r="M35" s="134"/>
      <c r="N35" s="111"/>
      <c r="O35" s="111"/>
      <c r="P35" s="111"/>
    </row>
    <row r="36" spans="1:16" x14ac:dyDescent="0.25">
      <c r="A36" s="131" t="s">
        <v>221</v>
      </c>
      <c r="B36" s="131"/>
      <c r="C36" s="131"/>
      <c r="D36" s="131" t="s">
        <v>222</v>
      </c>
      <c r="E36" s="131"/>
      <c r="F36" s="131"/>
      <c r="G36" s="110" t="s">
        <v>227</v>
      </c>
      <c r="H36" s="110"/>
      <c r="I36" s="110"/>
      <c r="J36" s="110"/>
      <c r="K36" s="110"/>
      <c r="L36" s="130"/>
      <c r="M36" s="134"/>
      <c r="N36" s="111"/>
      <c r="O36" s="111"/>
      <c r="P36" s="111"/>
    </row>
    <row r="37" spans="1:16" x14ac:dyDescent="0.25">
      <c r="A37" s="131" t="s">
        <v>282</v>
      </c>
      <c r="B37" s="131"/>
      <c r="C37" s="131"/>
      <c r="D37" s="131" t="s">
        <v>283</v>
      </c>
      <c r="E37" s="131"/>
      <c r="F37" s="131"/>
      <c r="G37" s="130"/>
      <c r="H37" s="110"/>
      <c r="I37" s="110"/>
      <c r="J37" s="110"/>
      <c r="K37" s="110"/>
      <c r="L37" s="130"/>
      <c r="M37" s="134"/>
      <c r="N37" s="111"/>
      <c r="O37" s="111"/>
      <c r="P37" s="111"/>
    </row>
    <row r="38" spans="1:16" x14ac:dyDescent="0.25">
      <c r="A38" s="131" t="s">
        <v>284</v>
      </c>
      <c r="B38" s="131"/>
      <c r="C38" s="131"/>
      <c r="D38" s="131" t="s">
        <v>287</v>
      </c>
      <c r="E38" s="131"/>
      <c r="F38" s="131"/>
      <c r="G38" s="130"/>
      <c r="H38" s="110"/>
      <c r="I38" s="110"/>
      <c r="J38" s="110"/>
      <c r="K38" s="110"/>
      <c r="L38" s="130"/>
      <c r="M38" s="134"/>
      <c r="N38" s="111"/>
      <c r="O38" s="111"/>
      <c r="P38" s="111"/>
    </row>
    <row r="39" spans="1:16" x14ac:dyDescent="0.25">
      <c r="A39" s="131" t="s">
        <v>285</v>
      </c>
      <c r="B39" s="131"/>
      <c r="C39" s="131"/>
      <c r="D39" s="131" t="s">
        <v>226</v>
      </c>
      <c r="E39" s="131"/>
      <c r="F39" s="131"/>
      <c r="G39" s="130"/>
      <c r="H39" s="110"/>
      <c r="I39" s="110"/>
      <c r="J39" s="110"/>
      <c r="K39" s="110"/>
      <c r="L39" s="130"/>
      <c r="M39" s="134"/>
      <c r="N39" s="111"/>
      <c r="O39" s="111"/>
      <c r="P39" s="111"/>
    </row>
    <row r="40" spans="1:16" x14ac:dyDescent="0.25">
      <c r="A40" s="111"/>
      <c r="B40" s="111"/>
      <c r="C40" s="111"/>
      <c r="D40" s="111"/>
      <c r="E40" s="111"/>
      <c r="F40" s="111"/>
      <c r="G40" s="111"/>
      <c r="H40" s="111"/>
      <c r="I40" s="111"/>
      <c r="J40" s="111"/>
      <c r="K40" s="111"/>
      <c r="L40" s="111"/>
      <c r="M40" s="111"/>
      <c r="N40" s="111"/>
      <c r="O40" s="111"/>
      <c r="P40" s="111"/>
    </row>
  </sheetData>
  <mergeCells count="2">
    <mergeCell ref="O3:P3"/>
    <mergeCell ref="O4:P4"/>
  </mergeCells>
  <hyperlinks>
    <hyperlink ref="O14" r:id="rId1" location="abreadcrumb" display="abreadcrumb"/>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Inhaltsverzeichnis</vt:lpstr>
      <vt:lpstr>Bevölkerung</vt:lpstr>
      <vt:lpstr>Sterbefälle</vt:lpstr>
      <vt:lpstr>Pflegebedürftige</vt:lpstr>
      <vt:lpstr>Bev.- und Pflegestatistik</vt:lpstr>
      <vt:lpstr>Sterbewahrscheinlichkeit (FARR)</vt:lpstr>
      <vt:lpstr>Tafel-M</vt:lpstr>
      <vt:lpstr>Tafel-W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Zollikofer, Sylvia (LGL)</dc:creator>
  <cp:lastModifiedBy>Kühhorn, Michael (LGL)</cp:lastModifiedBy>
  <dcterms:created xsi:type="dcterms:W3CDTF">2021-09-23T07:21:28Z</dcterms:created>
  <dcterms:modified xsi:type="dcterms:W3CDTF">2022-05-12T09:16:03Z</dcterms:modified>
</cp:coreProperties>
</file>